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<sst xmlns="http://schemas.openxmlformats.org/spreadsheetml/2006/main" count="451" uniqueCount="174">
  <si>
    <t>№</t>
  </si>
  <si>
    <t>Дата</t>
  </si>
  <si>
    <t>Найменування (марка. модель)</t>
  </si>
  <si>
    <t>Сума</t>
  </si>
  <si>
    <t>Одержувач /військова частина</t>
  </si>
  <si>
    <t>Спеціальний фонд</t>
  </si>
  <si>
    <t>Прилади та обладнання</t>
  </si>
  <si>
    <t>Радіостанція Motorola R7A NKP(136-174 МГц) з кабель PMKN 4265 A</t>
  </si>
  <si>
    <t>Радіостанція Motorola R7A NKP(136-174 МГц)</t>
  </si>
  <si>
    <t>Радіостанція Motorola DP 4600E (136-174 МГц) з AES 256,  кабель PMKN4012B</t>
  </si>
  <si>
    <t>Радіостанція Motorola DP 4600E (136-174 МГц) з AES 256</t>
  </si>
  <si>
    <t>Тепловізійний прилад THERMEYE CYCLOPS 325 PRO</t>
  </si>
  <si>
    <t>Тепловізійний прилад AGM Taipan TM 19-3 84</t>
  </si>
  <si>
    <t>Тепловізійний прилад THERMEYE CYCLOPS 335 PRO</t>
  </si>
  <si>
    <t>Радіостанція портативна Motorola R 7a, VHF</t>
  </si>
  <si>
    <t>Радіостанція Motorola DP 4600E (136-174 МГц), кабелем PMKN4012B (1 шт)</t>
  </si>
  <si>
    <t>Радіостанція Motorola DM4601 e (403-527 MГц) 25 Вт з шифруванням</t>
  </si>
  <si>
    <t>Професійна цифрова радіостанція Motorola Moto TRBO DP 4600E VHF</t>
  </si>
  <si>
    <t>Зарядна станція  Eco Flow Delta 2 - 1800 Вт</t>
  </si>
  <si>
    <t>Пошуковий прожектор SABA-6000</t>
  </si>
  <si>
    <t>Тепловізійний монокуляр InfiRay(Iray) Xeye 2 E3 Max V3</t>
  </si>
  <si>
    <t>Тепловізійний прилад AGM Varmint LRF TS35-384</t>
  </si>
  <si>
    <t xml:space="preserve">Квадроцикл Braves 200 Lux Forte </t>
  </si>
  <si>
    <t xml:space="preserve">Візок до квадроцикла </t>
  </si>
  <si>
    <t>Honda CR-V, рік випуску: 2005, шасі (кузов, рама) SHSRD97806U125206</t>
  </si>
  <si>
    <t xml:space="preserve">NISSAN Double Cab 4 WD, рік випуску 2003 р. VIN код JNICPU022 U0772921 </t>
  </si>
  <si>
    <t xml:space="preserve">MERCEDES-BENZ модель Vito 111 CDI, рік випуску: 2009, шасі (кузов, рама) WDF63960313504154
</t>
  </si>
  <si>
    <t>KIA модель SORENTO, рік випуску: 2004, шасі (кузов, рама) KNEJC521545225560</t>
  </si>
  <si>
    <t>TOYOTA модель Hiace D-4D 4WD, рік випуску: 2007, шасі (кузов, рама) JT121JK2800014845</t>
  </si>
  <si>
    <t>Навантажувач JCB 525В-4 1988 року</t>
  </si>
  <si>
    <t>TOYOTA модель Hiace D-4D 4WD, рік випуску: 2008, шасі (кузов, рама) JT121JK2800018323</t>
  </si>
  <si>
    <t>TOYOTA модель LandCruiser  KDJ95, рік випуску: 2002, шасі (кузов, рама) JTEBZ99J700034981</t>
  </si>
  <si>
    <t xml:space="preserve">Навантажувач SANDERSON TL6MT 1997 року </t>
  </si>
  <si>
    <t xml:space="preserve"> </t>
  </si>
  <si>
    <t>TOYOTA модель Hiace D-4D 4WD, рік випуску: 2006, шасі (кузов, рама) JT121JK1800007937</t>
  </si>
  <si>
    <t>MAZDA B 2500 FL Рік випуску: 2006, 
VIN код: JMZUN8F426W417650</t>
  </si>
  <si>
    <t xml:space="preserve"> TATA ENG(IND) марки XENON Double Cab 4*4 рік випуску 2011.MAT4640719SL02549</t>
  </si>
  <si>
    <t>VOLKSWAGEN TRANSPORTER 1997 року VIn- WV1ZZZ70ZVH092338</t>
  </si>
  <si>
    <t>FORD модель RANGER 2.5 TD 4x4, рік випуску: 2003, шасі (кузов, рама) WF0LMFE402W233716</t>
  </si>
  <si>
    <t>KIA модель SORENTO 2.5 Croli, рік випуску: 2004, шасі (кузов, рама) KNAJC52185A367259</t>
  </si>
  <si>
    <t>TOYOTA модель LandCruiser  KZJ95, рік випуску: 2000, шасі (кузов, рама) JT111GJ9500140420</t>
  </si>
  <si>
    <t>VOLKSWAGEN VW T4
Рік випуску: 2000, 
VIN код: WV1ZZZ70Z1H003063</t>
  </si>
  <si>
    <t xml:space="preserve"> VOLKSWAGEN VW T4
Рік випуску: 2001, 
VIN код: WV1ZZZ70Z2H009791</t>
  </si>
  <si>
    <t>MITSUBISHI L200 4*4 2.5 TD Рік випуску: 2006, I MMB JNK 740 6D022720</t>
  </si>
  <si>
    <t>MAZDA модель BT-50 FL, рік випуску: 2009, шасі (кузов, рама) JMZUN8F120W822359</t>
  </si>
  <si>
    <t>TOYOTA модель Hiace D-4D 4WD, рік випуску: 2001, шасі (кузов, рама) JT121JK1800001015</t>
  </si>
  <si>
    <t>MAN NUTZFAHRZEUGE  рік випуску 2004р.  WMAL70ZZ14Y132446</t>
  </si>
  <si>
    <t>KIA SORENTO, рік випуску: 2005, шасі (кузов, рама) KNEJC521855498105</t>
  </si>
  <si>
    <t>FORD модель RANGER 2.5 TD 4x4, рік випуску: 2001, шасі (кузов, рама) WF0LMFE40YW170493</t>
  </si>
  <si>
    <t>MITSUBISHI L200 4*4 2.5 TD Рік випуску: 2001, I MMB JNK 740 1D060714</t>
  </si>
  <si>
    <t xml:space="preserve"> KIA модель SORENTO, рік випуску: 2003, шасі (кузов, рама) KNEJC521845212275</t>
  </si>
  <si>
    <t xml:space="preserve"> MAZDA модель B 2500, рік випуску: 2002, шасі (кузов, рама) JMZUN8F420W181211</t>
  </si>
  <si>
    <t>TOYOTA модель Hiace D-4D 4WD, рік випуску: 2003, шасі (кузов, рама) JT121JK2800003795</t>
  </si>
  <si>
    <t xml:space="preserve">TOYOTA модель Hiace D-4D 4WD, рік випуску: 2003, шасі (кузов, рама) JT121JK1800002493
</t>
  </si>
  <si>
    <t>TOYOTA модель LandCruiser  KZJ95, рік випуску: 1998, шасі (кузов, рама) JT111GJ9500095493</t>
  </si>
  <si>
    <t>TOYOTA модель Hiace D-4D 4WD, рік випуску: 2003, шасі (кузов, рама) JT121JK1800002975</t>
  </si>
  <si>
    <t>MITSUBISHI модель Pajero 3.2D, рік випуску: 2006, шасі (кузов, рама) JMBLNV78W6J000845</t>
  </si>
  <si>
    <t xml:space="preserve"> TOYOTA модель LandCruiser KZJ95, рік випуску: 1997, шасі (кузов, рама) JT111GJ9500051611</t>
  </si>
  <si>
    <t>KIA модель SORENTO, рік випуску: 2002, шасі (кузов, рама) KNEJC521835026720</t>
  </si>
  <si>
    <t>KIA модель SORENTO, рік випуску: 2003, шасі (кузов, рама) KNEJC521835156144</t>
  </si>
  <si>
    <t xml:space="preserve"> TOYOTA модель Hiace 2.5 D-4D, рік випуску: 2001, шасі (кузов, рама) JT121JK1200001451</t>
  </si>
  <si>
    <t xml:space="preserve"> MERSEDES, рік випуску: 2003, шасі (кузов, рама) WDB6703741N108928(01) автобус</t>
  </si>
  <si>
    <t>HONDA модель CR-V CTDi, рік випуску: 2006, шасі (кузов, рама) SHSRD97206U121476</t>
  </si>
  <si>
    <t>FORD модель RANGER 2.5 TD 4x4, рік випуску: 2004, шасі (кузов, рама) WF0LMFE403W365946</t>
  </si>
  <si>
    <t>TOYOTA модель LandCruiser KZJ95, рік випуску: 1999, шасі (кузов, рама) JT111GJ9500093091</t>
  </si>
  <si>
    <t>NISSAN модель Patrol GR, рік випуску: 2002, шасі (кузов, рама) JN1TESY61UO104462</t>
  </si>
  <si>
    <t>KIA модель SORENTO, рік випуску: 2006, шасі (кузов, рама) KNE JC521865565224</t>
  </si>
  <si>
    <t>MITSUBISHI модель Pajero 3.2D, рік випуску: 2002, шасі (кузов, рама) JMBLYV78W1J010210</t>
  </si>
  <si>
    <t>TOYOTA модель Hiace D-4D 4WD, рік випуску: 2004, шасі (кузов, рама) JT121JK1800003505</t>
  </si>
  <si>
    <t>автомобіль марки TOYOTA модель LandCruiser KZJ95, рік випуску: 2000, шасі (кузов, рама) JT111GJ95000</t>
  </si>
  <si>
    <t>Причеп-платформа  "Прагматек"</t>
  </si>
  <si>
    <t xml:space="preserve"> KIA модель SORENTO, рік випуску: 2004, шасі (кузов, рама) KNEJC521845230853</t>
  </si>
  <si>
    <t>TOYOTA модель Hilux 4 WD TD, рік випуску: 1999, шасі (кузов, рама) JT133LNG800012114</t>
  </si>
  <si>
    <t>FORD модель RANGER 2.5 TD 4x4, рік випуску: 2001, шасі (кузов, рама) WF0LMFB40YW162664</t>
  </si>
  <si>
    <t>TOYOTA модель Land Cruiser, рік випуску: 2002, шасі (кузов, рама) JTEBZ99J200013150</t>
  </si>
  <si>
    <t xml:space="preserve"> VOLKSWAGEN модель TRANSPORTER BESTEL TDI 96 KW 1.2, рік випуску: 2005, шасі (кузов, рама) WV1ZZZ7HZ5H0895051</t>
  </si>
  <si>
    <t xml:space="preserve">FORD модель RANGER, 4x4, рік випуску 2001, шасі (кузов, рама) WF0LMFE40YW171201(01)        </t>
  </si>
  <si>
    <t>MITSUBISHI модель Pajero 3.2D, рік випуску: 2004, шасі (кузов, рама) JMBLYV78W3J004930</t>
  </si>
  <si>
    <t>NISSAN модель Single, рік випуску: 2004, шасі (кузов, рама) JN1APUD22U0038768</t>
  </si>
  <si>
    <t xml:space="preserve"> NISSAN модель PICKUP KING CAB 2.5DI 4WD, рік випуску: 2002, шасі (кузов, рама) JN1BPUD22U0075605</t>
  </si>
  <si>
    <t xml:space="preserve"> MERCEDES-BENZ, рік випуску: 2002, шасі (кузов, рама) WDB9700131K746887</t>
  </si>
  <si>
    <t>VOLKSWAGEN модель TRANSPORTER BESTEL TDI 96 KW, рік випуску: 2007, шасі (кузов, рама) WV1ZZZ7HZ8H042313</t>
  </si>
  <si>
    <t>VOLKSWAGEN модель TRANSPORTER BESTEL D 96 KW 4 MOTION, рік випуску: 2009, шасі (кузов, рама) WV1ZZZ7HZ9H125212</t>
  </si>
  <si>
    <t>MAZDA модель B 2500 FL, рік випуску: 2003, шасі (кузов, рама) JMZUN8B423W304767</t>
  </si>
  <si>
    <t>HONDA модель CR-V CTDi, рік випуску: 2006, шасі (кузов, рама) SHSRD97205U007921</t>
  </si>
  <si>
    <t>OPEL модель Vivaro Van 2.0 TD, рік випуску: 2012, шасі (кузов, рама) W0LF7BHB66V661012</t>
  </si>
  <si>
    <t>VOLKSWAGEN модель TRANSPORTER BESTEL TDI 96 KW, рік випуску: 2007, шасі (кузов, рама) WV1ZZZ7HZ7H125339</t>
  </si>
  <si>
    <t>TOYOTA модель Hiace D-4D 4WD, рік випуску: 2005, шасі (кузов, рама) JT121JK1800005091</t>
  </si>
  <si>
    <t>FORD модель RANGER 2.5 TD 4x4, рік випуску: 2006, шасі (кузов, рама) WF0LMFE405W439986</t>
  </si>
  <si>
    <t xml:space="preserve">HONDA модель CR-V CTDi, рік випуску: 2006, шасі (кузов, рама) SHSRD97606U108974    </t>
  </si>
  <si>
    <t>TITAN JELSUM, рік випуску: 2004, шасі (кузов, рама) XL90V270040008122 (причіп)</t>
  </si>
  <si>
    <t>KIA модель SORENTO, рік випуску: 2004, шасі (кузов, рама) KNEJC521855390278</t>
  </si>
  <si>
    <t>MAZDA модель B 2500 FL, рік випуску: 2003, шасі (кузов, рама) JMZUN8B423W315414</t>
  </si>
  <si>
    <t xml:space="preserve">TOYOTA модель Hiace D-4D 4WD, рік випуску: 2003, шасі (кузов, рама) JT121JK1800001405 </t>
  </si>
  <si>
    <t xml:space="preserve">VOLKSWAGEN модель TRANSPORTER BESTEL TDI 128 KW, шасі (кузов, рама) WV1ZZZ7HZ7H037401 </t>
  </si>
  <si>
    <t>KIA модель SORENTO, рік випуску: 2002, шасі (кузов, рама) KNEJC521535032672</t>
  </si>
  <si>
    <t>MAN, рік випуску: 2001, шасі (кузов, рама) WNAL24ZZZ1Y081928</t>
  </si>
  <si>
    <t xml:space="preserve"> VOLKSWAGEN модель TRANSPORTER BESTEL D 96 KW, шасі (кузов, рама) WV1ZZZ7HZ9H047486</t>
  </si>
  <si>
    <t>MITSUBISHI модель L200 DUB.CAB LANG 4WD, рік випуску: 1999, шасі (кузов, рама) MMBJNK740XD035565</t>
  </si>
  <si>
    <t>Ford Super DUTY-250 1 FTNW21P9 4 ED26741</t>
  </si>
  <si>
    <t>MAN, рік випуску: 2000, шасі (кузов, рама) WMAL20ZZZ1Y068683(01)</t>
  </si>
  <si>
    <t>KIA модель SORENTO, рік випуску: 2005, шасі (кузов, рама) KNEJC521855443543</t>
  </si>
  <si>
    <t>KIA модель SORENTO 2.5 CRDi, рік випуску: 2006, шасі (кузов, рама) KNEJC521865604147</t>
  </si>
  <si>
    <t>KIA модель SORENTO, рік випуску: 2004, шасі (кузов, рама) KNEJC521545326570</t>
  </si>
  <si>
    <t>MAZDA модель BT-50, рік випуску: 2006, шасі (кузов, рама) JMZUN82127W617484</t>
  </si>
  <si>
    <t>VOLKSWAGEN модель T5 4 Motion, рік випуску: 2005, шасі (кузов, рама) WV1ZZZ7JZ5X028653</t>
  </si>
  <si>
    <t>VOLKSWAGEN SHARAN VIN - WVW ZZZ7MZ3V033371 ВХ 4609CI</t>
  </si>
  <si>
    <t>TOYOTA модель Hiace  2.5 D-4D, рік випуску: 2003, шасі (кузов, рама) JT121JK2200012258</t>
  </si>
  <si>
    <t>VOLKSWAGEN модель Multivan, рік випуску: 2004, шасі (кузов, рама) VW2ZZZ7HZ5H023176</t>
  </si>
  <si>
    <t>HONDA модель CR-V CTDI, рік випуску: 2005, шасі (кузов, рама) SHSRD97205U009335</t>
  </si>
  <si>
    <t xml:space="preserve"> VOLKSWAGEN модель T5 4Motion, рік випуску: 2006, шасі (кузов, рама) WV1ZZZ7JZ7X015404</t>
  </si>
  <si>
    <t>MAZDA модель B 2500, рік випуску: 2000, шасі (кузов, рама) JMZUN8F42OW143082</t>
  </si>
  <si>
    <t>KIA модель SORENTO, рік випуску: 2004, шасі (кузов, рама) KNEJC521545234360</t>
  </si>
  <si>
    <t xml:space="preserve"> MITSUBISHI модель Pajero 3.2D, рік випуску: 2002, шасі (кузов, рама) JMBLYV78W1J008133</t>
  </si>
  <si>
    <t xml:space="preserve"> KIA модель Sorento, рік випуску 2006, шасі (кузов, рама) KNEJC521865582999</t>
  </si>
  <si>
    <t xml:space="preserve"> MITSUBISHI модель Pajero/Montero, рік випуску: 2008, шасі (кузов, рама) JMBLNV98W8J000814</t>
  </si>
  <si>
    <t xml:space="preserve"> MAZDA модель B 2500, рік випуску: 2003, шасі (кузов, рама) JMZUN8F420W198224</t>
  </si>
  <si>
    <t>VOLKSWAGEN модель LT35, рік випуску: 2000, шасі (кузов, рама) WV1ZZZ2DZ1H001933</t>
  </si>
  <si>
    <t xml:space="preserve"> KIA модель Sorento, рік випуску: 2005, шасі (кузов, рама) KNE JC5 215 554N118 60 </t>
  </si>
  <si>
    <t>VOLKSWAGEN  LT 35 Рік випуску 2000  Vin код: WV1ZZZ2DZ5H000441</t>
  </si>
  <si>
    <t>FORD модель Ranger 2.5TD 4x4, рік випуску: 2002, шасі (кузов, рама) WF0LMFE401W208161</t>
  </si>
  <si>
    <t xml:space="preserve"> MITSUBISHI модель L200 4X4 2.5TDI 4Motion, рік випуску: 2003, шасі (кузов, рама) MMB JNK 740 3D0 400 30H08 9075 </t>
  </si>
  <si>
    <t>Nissan модель King Cab 4WD, рік випуску: 2003, шасі (кузов, рама) JN1 BPU D22 U008 6406</t>
  </si>
  <si>
    <t>Volkswagen модель T5 4Motion, рік випуску: 2006, шасі (кузов, рама) WV2 ZZZ 7HZ 6X0 234 44</t>
  </si>
  <si>
    <t>MAN модель NUTZFAHRZEUGE LKW PLANE U.SPRIEGEL, рік випуску: 2000, шасі (кузов, рама) WMAL20ZZZYY063166</t>
  </si>
  <si>
    <t xml:space="preserve">VOLKSWAGEN  T4, рік випуску: 2002, шасі (кузов, рама) WV1 ZZZ 70Z 2H08 9075 </t>
  </si>
  <si>
    <t>Загальний фонд</t>
  </si>
  <si>
    <t>Автономний дизельний опалювач Vevor 12 В 8 кВт</t>
  </si>
  <si>
    <t>Телевізор  Samsung 50А U7199</t>
  </si>
  <si>
    <t>Акумулятор CRONA 100</t>
  </si>
  <si>
    <t>Акумулятор STARTER 100</t>
  </si>
  <si>
    <t xml:space="preserve">Акумулятор DECARO 60 </t>
  </si>
  <si>
    <t>Інвертор КС-1000</t>
  </si>
  <si>
    <t>Інвертор 4000W світлодіодний дисплей</t>
  </si>
  <si>
    <t>Акумулятор STARTER 75</t>
  </si>
  <si>
    <t>Акумулятор FILSON 75</t>
  </si>
  <si>
    <t>Акумулятор 95 АЗІЯ</t>
  </si>
  <si>
    <t>Метеостація Kestrel з флюгером та триподом</t>
  </si>
  <si>
    <t>Квадрокоптер Rush FPV</t>
  </si>
  <si>
    <t>Ретраслятор для квадрокоптерів 5,8 ГГц- 10 км</t>
  </si>
  <si>
    <t>Акумулятор для дрона 5000 mAh</t>
  </si>
  <si>
    <t>Акумулятор для дрона 6000 mAh</t>
  </si>
  <si>
    <t>Акумулятор для дрона 8000 mAh</t>
  </si>
  <si>
    <t>Ноутбук Dell Vostro 350</t>
  </si>
  <si>
    <t>Принтер Canon s-Sensys LBP 6030 B</t>
  </si>
  <si>
    <t>Автошини Sunwide Huntsman 245/75 R16</t>
  </si>
  <si>
    <t>Квадрокоптер FPV- типу  "Beesti 7",аналог 5,8 ГГц, керування GRSFакумулятор 6s2p(8400 mAh Molscr]tl)</t>
  </si>
  <si>
    <t>Квадрокоптер FPV,типу: БпЛА Колібрі</t>
  </si>
  <si>
    <t>Квадрокоптер БпЛА Колібрі</t>
  </si>
  <si>
    <t>Жилети з логотипом" Національна гвардія України"</t>
  </si>
  <si>
    <t>Жезли з катафотом</t>
  </si>
  <si>
    <t>Вантажні шини</t>
  </si>
  <si>
    <t>Бензиновий генератор MAST GROUP RD 3600</t>
  </si>
  <si>
    <t>Генератор дизельний Кентавр КДГ 303 К</t>
  </si>
  <si>
    <t>Автономний дизельний обігрівач Vevor 12 В 8 кВт</t>
  </si>
  <si>
    <t>Квадрокоптер FPV- типу  "Beesti 7",аналог 5,8 ГГц, керування GRSFакумулятор 6s2p(8400 mAh Molicel)</t>
  </si>
  <si>
    <t>Квадрокоптер FPV типу 7-дюймів, TBS crossfire,з акумулятором 6s2p</t>
  </si>
  <si>
    <t>Квадрокоптер "Ронні-2", 7 дюймів TBS crossfire,з акумулятором Li-Po 6s2p</t>
  </si>
  <si>
    <t>Квадрокоптер Mavic 3 Т Enterpnse (Thermal)</t>
  </si>
  <si>
    <t xml:space="preserve">Квадрокоптери FPV- типу керування TBS Сrossfire Nano RX(SE), акумулятор Li-ion (7500-8400 mAh 6s2p) </t>
  </si>
  <si>
    <t>Транспортні засоби</t>
  </si>
  <si>
    <t>Додаток 1</t>
  </si>
  <si>
    <t xml:space="preserve">до рішення _____________сесії </t>
  </si>
  <si>
    <t xml:space="preserve">Нетішинської міської ради </t>
  </si>
  <si>
    <t>VIII скликання</t>
  </si>
  <si>
    <t>______2024 № __/______</t>
  </si>
  <si>
    <t>Перелік матеріальних цінностей, що придбані за рахунок видатків загального та спеціального фонду КПКВК 0218240 «Заходи та роботи з територіальної оборони» за 2023 рік</t>
  </si>
  <si>
    <t>Прилади, обладнання, автомобільні запасні частини</t>
  </si>
  <si>
    <t>Разом по спеціальному фонду</t>
  </si>
  <si>
    <t>Разом по загальному фонду:</t>
  </si>
  <si>
    <t>Секретар міської ради</t>
  </si>
  <si>
    <t>Іван РОМАНЮК</t>
  </si>
  <si>
    <t>Кіль-кість</t>
  </si>
  <si>
    <t>…..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</si>
</sst>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 shrinkToFit="1"/>
    </xf>
    <xf numFmtId="0" fontId="8" fillId="0" borderId="9" xfId="0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4" fontId="8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14" fontId="8" fillId="0" borderId="1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 shrinkToFit="1"/>
    </xf>
    <xf numFmtId="14" fontId="8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13">
      <selection activeCell="L14" sqref="L14"/>
    </sheetView>
  </sheetViews>
  <sheetFormatPr defaultColWidth="9.00390625" defaultRowHeight="12.75"/>
  <cols>
    <col min="1" max="1" width="5.375" style="7" customWidth="1"/>
    <col min="2" max="2" width="13.375" style="7" customWidth="1"/>
    <col min="3" max="3" width="26.125" style="7" customWidth="1"/>
    <col min="4" max="4" width="6.75390625" style="7" customWidth="1"/>
    <col min="5" max="5" width="14.625" style="7" customWidth="1"/>
    <col min="6" max="6" width="20.375" style="7" customWidth="1"/>
    <col min="7" max="16384" width="9.125" style="7" customWidth="1"/>
  </cols>
  <sheetData>
    <row r="1" spans="1:3" s="6" customFormat="1" ht="18.75">
      <c r="A1" s="5"/>
      <c r="B1" s="5"/>
      <c r="C1" s="1" t="s">
        <v>161</v>
      </c>
    </row>
    <row r="2" s="6" customFormat="1" ht="18.75">
      <c r="C2" s="1" t="s">
        <v>162</v>
      </c>
    </row>
    <row r="3" s="6" customFormat="1" ht="18.75">
      <c r="C3" s="1" t="s">
        <v>163</v>
      </c>
    </row>
    <row r="4" s="6" customFormat="1" ht="18.75">
      <c r="C4" s="1" t="s">
        <v>164</v>
      </c>
    </row>
    <row r="5" s="6" customFormat="1" ht="18.75">
      <c r="C5" s="1" t="s">
        <v>165</v>
      </c>
    </row>
    <row r="6" s="6" customFormat="1" ht="18.75">
      <c r="C6" s="1"/>
    </row>
    <row r="7" spans="2:3" s="6" customFormat="1" ht="4.5" customHeight="1">
      <c r="B7" s="2"/>
      <c r="C7" s="1"/>
    </row>
    <row r="8" spans="1:6" s="6" customFormat="1" ht="12.75">
      <c r="A8" s="52" t="s">
        <v>166</v>
      </c>
      <c r="B8" s="52"/>
      <c r="C8" s="52"/>
      <c r="D8" s="52"/>
      <c r="E8" s="52"/>
      <c r="F8" s="52"/>
    </row>
    <row r="9" spans="1:6" s="6" customFormat="1" ht="47.25" customHeight="1">
      <c r="A9" s="53"/>
      <c r="B9" s="53"/>
      <c r="C9" s="53"/>
      <c r="D9" s="53"/>
      <c r="E9" s="53"/>
      <c r="F9" s="53"/>
    </row>
    <row r="11" spans="1:6" s="6" customFormat="1" ht="33">
      <c r="A11" s="10" t="s">
        <v>0</v>
      </c>
      <c r="B11" s="10" t="s">
        <v>1</v>
      </c>
      <c r="C11" s="11" t="s">
        <v>2</v>
      </c>
      <c r="D11" s="11" t="s">
        <v>172</v>
      </c>
      <c r="E11" s="10" t="s">
        <v>3</v>
      </c>
      <c r="F11" s="11" t="s">
        <v>4</v>
      </c>
    </row>
    <row r="12" spans="1:6" s="4" customFormat="1" ht="16.5">
      <c r="A12" s="48" t="s">
        <v>5</v>
      </c>
      <c r="B12" s="49"/>
      <c r="C12" s="49"/>
      <c r="D12" s="49"/>
      <c r="E12" s="49"/>
      <c r="F12" s="50"/>
    </row>
    <row r="13" spans="1:6" s="4" customFormat="1" ht="16.5">
      <c r="A13" s="48" t="s">
        <v>160</v>
      </c>
      <c r="B13" s="49"/>
      <c r="C13" s="49"/>
      <c r="D13" s="49"/>
      <c r="E13" s="49"/>
      <c r="F13" s="50"/>
    </row>
    <row r="14" spans="1:6" s="4" customFormat="1" ht="66">
      <c r="A14" s="10">
        <v>1</v>
      </c>
      <c r="B14" s="16">
        <v>44939</v>
      </c>
      <c r="C14" s="17" t="s">
        <v>24</v>
      </c>
      <c r="D14" s="10">
        <v>1</v>
      </c>
      <c r="E14" s="18">
        <v>219100</v>
      </c>
      <c r="F14" s="11" t="s">
        <v>173</v>
      </c>
    </row>
    <row r="15" spans="1:6" s="4" customFormat="1" ht="66">
      <c r="A15" s="10">
        <v>2</v>
      </c>
      <c r="B15" s="16">
        <v>44946</v>
      </c>
      <c r="C15" s="17" t="s">
        <v>25</v>
      </c>
      <c r="D15" s="10">
        <v>1</v>
      </c>
      <c r="E15" s="18">
        <v>268520</v>
      </c>
      <c r="F15" s="11" t="s">
        <v>173</v>
      </c>
    </row>
    <row r="16" spans="1:6" s="4" customFormat="1" ht="98.25" customHeight="1">
      <c r="A16" s="10">
        <v>3</v>
      </c>
      <c r="B16" s="16">
        <v>44946</v>
      </c>
      <c r="C16" s="17" t="s">
        <v>26</v>
      </c>
      <c r="D16" s="10">
        <v>1</v>
      </c>
      <c r="E16" s="18">
        <v>250600</v>
      </c>
      <c r="F16" s="11" t="s">
        <v>173</v>
      </c>
    </row>
    <row r="17" spans="1:6" s="4" customFormat="1" ht="66">
      <c r="A17" s="10">
        <v>4</v>
      </c>
      <c r="B17" s="16">
        <v>44949</v>
      </c>
      <c r="C17" s="17" t="s">
        <v>27</v>
      </c>
      <c r="D17" s="10">
        <v>1</v>
      </c>
      <c r="E17" s="18">
        <v>227200</v>
      </c>
      <c r="F17" s="11" t="s">
        <v>173</v>
      </c>
    </row>
    <row r="18" spans="1:6" s="4" customFormat="1" ht="82.5">
      <c r="A18" s="10">
        <v>5</v>
      </c>
      <c r="B18" s="16">
        <v>44949</v>
      </c>
      <c r="C18" s="17" t="s">
        <v>28</v>
      </c>
      <c r="D18" s="10">
        <v>1</v>
      </c>
      <c r="E18" s="18">
        <v>232700</v>
      </c>
      <c r="F18" s="11" t="s">
        <v>173</v>
      </c>
    </row>
    <row r="19" spans="1:6" s="4" customFormat="1" ht="33">
      <c r="A19" s="10">
        <v>6</v>
      </c>
      <c r="B19" s="16">
        <v>44963</v>
      </c>
      <c r="C19" s="17" t="s">
        <v>29</v>
      </c>
      <c r="D19" s="10">
        <v>1</v>
      </c>
      <c r="E19" s="18">
        <v>530000</v>
      </c>
      <c r="F19" s="11" t="s">
        <v>173</v>
      </c>
    </row>
    <row r="20" spans="1:6" s="4" customFormat="1" ht="82.5">
      <c r="A20" s="10">
        <v>7</v>
      </c>
      <c r="B20" s="16">
        <v>44964</v>
      </c>
      <c r="C20" s="17" t="s">
        <v>30</v>
      </c>
      <c r="D20" s="10">
        <v>1</v>
      </c>
      <c r="E20" s="18">
        <v>304120</v>
      </c>
      <c r="F20" s="11" t="s">
        <v>173</v>
      </c>
    </row>
    <row r="21" spans="1:6" s="4" customFormat="1" ht="82.5">
      <c r="A21" s="10">
        <v>8</v>
      </c>
      <c r="B21" s="16">
        <v>44964</v>
      </c>
      <c r="C21" s="17" t="s">
        <v>31</v>
      </c>
      <c r="D21" s="10">
        <v>1</v>
      </c>
      <c r="E21" s="18">
        <v>375820</v>
      </c>
      <c r="F21" s="11" t="s">
        <v>173</v>
      </c>
    </row>
    <row r="22" spans="1:6" s="4" customFormat="1" ht="16.5">
      <c r="A22" s="10">
        <v>9</v>
      </c>
      <c r="B22" s="16">
        <v>44964</v>
      </c>
      <c r="C22" s="10" t="s">
        <v>32</v>
      </c>
      <c r="D22" s="10">
        <v>1</v>
      </c>
      <c r="E22" s="18">
        <v>734472</v>
      </c>
      <c r="F22" s="11" t="s">
        <v>173</v>
      </c>
    </row>
    <row r="23" spans="1:6" s="4" customFormat="1" ht="82.5">
      <c r="A23" s="10">
        <v>10</v>
      </c>
      <c r="B23" s="16">
        <v>44964</v>
      </c>
      <c r="C23" s="17" t="s">
        <v>34</v>
      </c>
      <c r="D23" s="10">
        <v>1</v>
      </c>
      <c r="E23" s="18">
        <v>293140</v>
      </c>
      <c r="F23" s="11" t="s">
        <v>173</v>
      </c>
    </row>
    <row r="24" spans="1:6" s="4" customFormat="1" ht="82.5">
      <c r="A24" s="10">
        <v>11</v>
      </c>
      <c r="B24" s="16">
        <v>44984</v>
      </c>
      <c r="C24" s="11" t="s">
        <v>35</v>
      </c>
      <c r="D24" s="10">
        <v>1</v>
      </c>
      <c r="E24" s="18">
        <v>274000</v>
      </c>
      <c r="F24" s="11" t="s">
        <v>173</v>
      </c>
    </row>
    <row r="25" spans="1:6" s="4" customFormat="1" ht="82.5">
      <c r="A25" s="10">
        <v>12</v>
      </c>
      <c r="B25" s="16">
        <v>44984</v>
      </c>
      <c r="C25" s="11" t="s">
        <v>36</v>
      </c>
      <c r="D25" s="10">
        <v>1</v>
      </c>
      <c r="E25" s="18">
        <v>318300</v>
      </c>
      <c r="F25" s="11" t="s">
        <v>173</v>
      </c>
    </row>
    <row r="26" spans="1:6" s="4" customFormat="1" ht="82.5">
      <c r="A26" s="10">
        <v>13</v>
      </c>
      <c r="B26" s="16">
        <v>44984</v>
      </c>
      <c r="C26" s="11" t="s">
        <v>37</v>
      </c>
      <c r="D26" s="10">
        <v>1</v>
      </c>
      <c r="E26" s="18">
        <v>207000</v>
      </c>
      <c r="F26" s="11" t="s">
        <v>173</v>
      </c>
    </row>
    <row r="27" spans="1:6" s="4" customFormat="1" ht="99">
      <c r="A27" s="10">
        <v>14</v>
      </c>
      <c r="B27" s="16">
        <v>44984</v>
      </c>
      <c r="C27" s="11" t="s">
        <v>38</v>
      </c>
      <c r="D27" s="10">
        <v>1</v>
      </c>
      <c r="E27" s="18">
        <v>308300</v>
      </c>
      <c r="F27" s="11" t="s">
        <v>173</v>
      </c>
    </row>
    <row r="28" spans="1:6" s="4" customFormat="1" ht="82.5">
      <c r="A28" s="10">
        <v>15</v>
      </c>
      <c r="B28" s="16">
        <v>44984</v>
      </c>
      <c r="C28" s="11" t="s">
        <v>39</v>
      </c>
      <c r="D28" s="10">
        <v>1</v>
      </c>
      <c r="E28" s="18">
        <v>216700</v>
      </c>
      <c r="F28" s="11" t="s">
        <v>173</v>
      </c>
    </row>
    <row r="29" spans="1:6" s="4" customFormat="1" ht="82.5">
      <c r="A29" s="10">
        <v>16</v>
      </c>
      <c r="B29" s="16">
        <v>44988</v>
      </c>
      <c r="C29" s="11" t="s">
        <v>40</v>
      </c>
      <c r="D29" s="10">
        <v>1</v>
      </c>
      <c r="E29" s="18">
        <v>250840</v>
      </c>
      <c r="F29" s="11" t="s">
        <v>173</v>
      </c>
    </row>
    <row r="30" spans="1:6" s="4" customFormat="1" ht="66">
      <c r="A30" s="10">
        <v>17</v>
      </c>
      <c r="B30" s="16">
        <v>44999</v>
      </c>
      <c r="C30" s="11" t="s">
        <v>41</v>
      </c>
      <c r="D30" s="10">
        <v>1</v>
      </c>
      <c r="E30" s="18">
        <v>213600</v>
      </c>
      <c r="F30" s="11" t="s">
        <v>173</v>
      </c>
    </row>
    <row r="31" spans="1:6" s="4" customFormat="1" ht="82.5">
      <c r="A31" s="10">
        <v>18</v>
      </c>
      <c r="B31" s="16">
        <v>45001</v>
      </c>
      <c r="C31" s="11" t="s">
        <v>42</v>
      </c>
      <c r="D31" s="10">
        <v>1</v>
      </c>
      <c r="E31" s="18">
        <v>188700</v>
      </c>
      <c r="F31" s="11" t="s">
        <v>173</v>
      </c>
    </row>
    <row r="32" spans="1:6" s="4" customFormat="1" ht="66">
      <c r="A32" s="10">
        <v>19</v>
      </c>
      <c r="B32" s="16">
        <v>45001</v>
      </c>
      <c r="C32" s="11" t="s">
        <v>43</v>
      </c>
      <c r="D32" s="10">
        <v>1</v>
      </c>
      <c r="E32" s="18">
        <v>250950</v>
      </c>
      <c r="F32" s="11" t="s">
        <v>173</v>
      </c>
    </row>
    <row r="33" spans="1:6" s="4" customFormat="1" ht="82.5">
      <c r="A33" s="10">
        <v>20</v>
      </c>
      <c r="B33" s="16">
        <v>45001</v>
      </c>
      <c r="C33" s="11" t="s">
        <v>46</v>
      </c>
      <c r="D33" s="10">
        <v>1</v>
      </c>
      <c r="E33" s="18">
        <v>294200</v>
      </c>
      <c r="F33" s="11" t="s">
        <v>173</v>
      </c>
    </row>
    <row r="34" spans="1:6" s="4" customFormat="1" ht="82.5">
      <c r="A34" s="10">
        <v>21</v>
      </c>
      <c r="B34" s="16">
        <v>45002</v>
      </c>
      <c r="C34" s="11" t="s">
        <v>44</v>
      </c>
      <c r="D34" s="10">
        <v>1</v>
      </c>
      <c r="E34" s="18">
        <v>294000</v>
      </c>
      <c r="F34" s="11" t="s">
        <v>173</v>
      </c>
    </row>
    <row r="35" spans="1:6" s="4" customFormat="1" ht="82.5">
      <c r="A35" s="10">
        <v>22</v>
      </c>
      <c r="B35" s="16">
        <v>45002</v>
      </c>
      <c r="C35" s="11" t="s">
        <v>45</v>
      </c>
      <c r="D35" s="10">
        <v>1</v>
      </c>
      <c r="E35" s="18">
        <v>206200</v>
      </c>
      <c r="F35" s="11" t="s">
        <v>173</v>
      </c>
    </row>
    <row r="36" spans="1:6" s="4" customFormat="1" ht="66">
      <c r="A36" s="10">
        <v>23</v>
      </c>
      <c r="B36" s="16">
        <v>45007</v>
      </c>
      <c r="C36" s="11" t="s">
        <v>47</v>
      </c>
      <c r="D36" s="10">
        <v>1</v>
      </c>
      <c r="E36" s="18">
        <v>193000</v>
      </c>
      <c r="F36" s="11" t="s">
        <v>173</v>
      </c>
    </row>
    <row r="37" spans="1:6" s="4" customFormat="1" ht="99">
      <c r="A37" s="10">
        <v>24</v>
      </c>
      <c r="B37" s="16">
        <v>45007</v>
      </c>
      <c r="C37" s="11" t="s">
        <v>48</v>
      </c>
      <c r="D37" s="10">
        <v>1</v>
      </c>
      <c r="E37" s="18">
        <v>266600</v>
      </c>
      <c r="F37" s="11" t="s">
        <v>173</v>
      </c>
    </row>
    <row r="38" spans="1:6" s="4" customFormat="1" ht="66">
      <c r="A38" s="10">
        <v>25</v>
      </c>
      <c r="B38" s="16">
        <v>45007</v>
      </c>
      <c r="C38" s="11" t="s">
        <v>49</v>
      </c>
      <c r="D38" s="10">
        <v>1</v>
      </c>
      <c r="E38" s="18">
        <v>236000</v>
      </c>
      <c r="F38" s="11" t="s">
        <v>173</v>
      </c>
    </row>
    <row r="39" spans="1:6" s="4" customFormat="1" ht="82.5">
      <c r="A39" s="10">
        <v>26</v>
      </c>
      <c r="B39" s="16">
        <v>45012</v>
      </c>
      <c r="C39" s="11" t="s">
        <v>50</v>
      </c>
      <c r="D39" s="10">
        <v>1</v>
      </c>
      <c r="E39" s="18">
        <v>190800</v>
      </c>
      <c r="F39" s="11" t="s">
        <v>173</v>
      </c>
    </row>
    <row r="40" spans="1:6" s="4" customFormat="1" ht="99">
      <c r="A40" s="10">
        <v>27</v>
      </c>
      <c r="B40" s="16">
        <v>45021</v>
      </c>
      <c r="C40" s="11" t="s">
        <v>51</v>
      </c>
      <c r="D40" s="10">
        <v>1</v>
      </c>
      <c r="E40" s="18">
        <v>270000</v>
      </c>
      <c r="F40" s="11" t="s">
        <v>173</v>
      </c>
    </row>
    <row r="41" spans="1:6" s="4" customFormat="1" ht="82.5">
      <c r="A41" s="10">
        <v>28</v>
      </c>
      <c r="B41" s="19">
        <v>45030</v>
      </c>
      <c r="C41" s="20" t="s">
        <v>52</v>
      </c>
      <c r="D41" s="21">
        <v>1</v>
      </c>
      <c r="E41" s="22">
        <v>188000</v>
      </c>
      <c r="F41" s="11" t="s">
        <v>173</v>
      </c>
    </row>
    <row r="42" spans="1:6" s="4" customFormat="1" ht="99">
      <c r="A42" s="10">
        <v>29</v>
      </c>
      <c r="B42" s="16">
        <v>45030</v>
      </c>
      <c r="C42" s="11" t="s">
        <v>53</v>
      </c>
      <c r="D42" s="10">
        <v>1</v>
      </c>
      <c r="E42" s="18">
        <v>186000</v>
      </c>
      <c r="F42" s="11" t="s">
        <v>173</v>
      </c>
    </row>
    <row r="43" spans="1:6" s="4" customFormat="1" ht="82.5">
      <c r="A43" s="10">
        <v>30</v>
      </c>
      <c r="B43" s="16">
        <v>45030</v>
      </c>
      <c r="C43" s="11" t="s">
        <v>54</v>
      </c>
      <c r="D43" s="10">
        <v>1</v>
      </c>
      <c r="E43" s="18">
        <v>292700</v>
      </c>
      <c r="F43" s="11" t="s">
        <v>173</v>
      </c>
    </row>
    <row r="44" spans="1:6" s="4" customFormat="1" ht="82.5">
      <c r="A44" s="10">
        <v>31</v>
      </c>
      <c r="B44" s="16">
        <v>45033</v>
      </c>
      <c r="C44" s="11" t="s">
        <v>55</v>
      </c>
      <c r="D44" s="10">
        <v>1</v>
      </c>
      <c r="E44" s="18">
        <v>202200</v>
      </c>
      <c r="F44" s="11" t="s">
        <v>173</v>
      </c>
    </row>
    <row r="45" spans="1:6" s="4" customFormat="1" ht="82.5">
      <c r="A45" s="10">
        <v>32</v>
      </c>
      <c r="B45" s="16">
        <v>45033</v>
      </c>
      <c r="C45" s="11" t="s">
        <v>56</v>
      </c>
      <c r="D45" s="10">
        <v>1</v>
      </c>
      <c r="E45" s="18">
        <v>269400</v>
      </c>
      <c r="F45" s="11" t="s">
        <v>173</v>
      </c>
    </row>
    <row r="46" spans="1:6" s="4" customFormat="1" ht="82.5">
      <c r="A46" s="10">
        <v>33</v>
      </c>
      <c r="B46" s="16">
        <v>45033</v>
      </c>
      <c r="C46" s="11" t="s">
        <v>57</v>
      </c>
      <c r="D46" s="10">
        <v>1</v>
      </c>
      <c r="E46" s="18">
        <v>288400</v>
      </c>
      <c r="F46" s="11" t="s">
        <v>173</v>
      </c>
    </row>
    <row r="47" spans="1:6" s="4" customFormat="1" ht="33">
      <c r="A47" s="10">
        <v>34</v>
      </c>
      <c r="B47" s="16">
        <v>45044</v>
      </c>
      <c r="C47" s="17" t="s">
        <v>22</v>
      </c>
      <c r="D47" s="10">
        <v>4</v>
      </c>
      <c r="E47" s="18">
        <f>405000/5*4</f>
        <v>324000</v>
      </c>
      <c r="F47" s="11" t="s">
        <v>173</v>
      </c>
    </row>
    <row r="48" spans="1:6" s="4" customFormat="1" ht="33">
      <c r="A48" s="10">
        <v>35</v>
      </c>
      <c r="B48" s="16">
        <v>45044</v>
      </c>
      <c r="C48" s="17" t="s">
        <v>22</v>
      </c>
      <c r="D48" s="10">
        <v>2</v>
      </c>
      <c r="E48" s="18">
        <f>405000/5*2</f>
        <v>162000</v>
      </c>
      <c r="F48" s="11" t="s">
        <v>173</v>
      </c>
    </row>
    <row r="49" spans="1:6" s="4" customFormat="1" ht="16.5">
      <c r="A49" s="10">
        <v>36</v>
      </c>
      <c r="B49" s="16">
        <v>45044</v>
      </c>
      <c r="C49" s="17" t="s">
        <v>23</v>
      </c>
      <c r="D49" s="10">
        <v>2</v>
      </c>
      <c r="E49" s="18">
        <v>28700</v>
      </c>
      <c r="F49" s="11" t="s">
        <v>173</v>
      </c>
    </row>
    <row r="50" spans="1:6" s="4" customFormat="1" ht="16.5">
      <c r="A50" s="10">
        <v>37</v>
      </c>
      <c r="B50" s="16">
        <v>45044</v>
      </c>
      <c r="C50" s="17" t="s">
        <v>23</v>
      </c>
      <c r="D50" s="10">
        <v>2</v>
      </c>
      <c r="E50" s="18">
        <v>22000</v>
      </c>
      <c r="F50" s="11" t="s">
        <v>173</v>
      </c>
    </row>
    <row r="51" spans="1:6" s="4" customFormat="1" ht="66">
      <c r="A51" s="10">
        <v>38</v>
      </c>
      <c r="B51" s="16">
        <v>45044</v>
      </c>
      <c r="C51" s="11" t="s">
        <v>58</v>
      </c>
      <c r="D51" s="10">
        <v>1</v>
      </c>
      <c r="E51" s="18">
        <v>202500</v>
      </c>
      <c r="F51" s="11" t="s">
        <v>173</v>
      </c>
    </row>
    <row r="52" spans="1:6" s="4" customFormat="1" ht="66">
      <c r="A52" s="10">
        <v>39</v>
      </c>
      <c r="B52" s="16">
        <v>45044</v>
      </c>
      <c r="C52" s="11" t="s">
        <v>59</v>
      </c>
      <c r="D52" s="10">
        <v>1</v>
      </c>
      <c r="E52" s="18">
        <v>192000</v>
      </c>
      <c r="F52" s="11" t="s">
        <v>173</v>
      </c>
    </row>
    <row r="53" spans="1:6" s="4" customFormat="1" ht="82.5">
      <c r="A53" s="10">
        <v>40</v>
      </c>
      <c r="B53" s="16">
        <v>45044</v>
      </c>
      <c r="C53" s="11" t="s">
        <v>60</v>
      </c>
      <c r="D53" s="10">
        <v>1</v>
      </c>
      <c r="E53" s="18">
        <v>235700</v>
      </c>
      <c r="F53" s="11" t="s">
        <v>173</v>
      </c>
    </row>
    <row r="54" spans="1:6" s="4" customFormat="1" ht="82.5">
      <c r="A54" s="10">
        <v>41</v>
      </c>
      <c r="B54" s="16">
        <v>45044</v>
      </c>
      <c r="C54" s="11" t="s">
        <v>61</v>
      </c>
      <c r="D54" s="10">
        <v>1</v>
      </c>
      <c r="E54" s="18">
        <v>351200</v>
      </c>
      <c r="F54" s="11" t="s">
        <v>173</v>
      </c>
    </row>
    <row r="55" spans="1:6" s="4" customFormat="1" ht="82.5">
      <c r="A55" s="10">
        <v>42</v>
      </c>
      <c r="B55" s="16">
        <v>45044</v>
      </c>
      <c r="C55" s="11" t="s">
        <v>62</v>
      </c>
      <c r="D55" s="10">
        <v>1</v>
      </c>
      <c r="E55" s="18">
        <v>203500</v>
      </c>
      <c r="F55" s="11" t="s">
        <v>173</v>
      </c>
    </row>
    <row r="56" spans="1:6" s="4" customFormat="1" ht="33">
      <c r="A56" s="10">
        <v>43</v>
      </c>
      <c r="B56" s="16">
        <v>45055</v>
      </c>
      <c r="C56" s="17" t="s">
        <v>22</v>
      </c>
      <c r="D56" s="10">
        <v>2</v>
      </c>
      <c r="E56" s="18">
        <f>243000/3*2</f>
        <v>162000</v>
      </c>
      <c r="F56" s="11" t="s">
        <v>173</v>
      </c>
    </row>
    <row r="57" spans="1:6" s="4" customFormat="1" ht="99">
      <c r="A57" s="10">
        <v>44</v>
      </c>
      <c r="B57" s="16">
        <v>45061</v>
      </c>
      <c r="C57" s="11" t="s">
        <v>63</v>
      </c>
      <c r="D57" s="10">
        <v>1</v>
      </c>
      <c r="E57" s="18">
        <v>286500</v>
      </c>
      <c r="F57" s="11" t="s">
        <v>173</v>
      </c>
    </row>
    <row r="58" spans="1:6" s="4" customFormat="1" ht="82.5">
      <c r="A58" s="10">
        <v>45</v>
      </c>
      <c r="B58" s="16">
        <v>45061</v>
      </c>
      <c r="C58" s="11" t="s">
        <v>64</v>
      </c>
      <c r="D58" s="10">
        <v>1</v>
      </c>
      <c r="E58" s="18">
        <v>314900</v>
      </c>
      <c r="F58" s="11" t="s">
        <v>173</v>
      </c>
    </row>
    <row r="59" spans="1:6" s="4" customFormat="1" ht="66">
      <c r="A59" s="10">
        <v>46</v>
      </c>
      <c r="B59" s="16">
        <v>45062</v>
      </c>
      <c r="C59" s="11" t="s">
        <v>65</v>
      </c>
      <c r="D59" s="10">
        <v>1</v>
      </c>
      <c r="E59" s="18">
        <v>307950</v>
      </c>
      <c r="F59" s="11" t="s">
        <v>173</v>
      </c>
    </row>
    <row r="60" spans="1:6" s="4" customFormat="1" ht="66">
      <c r="A60" s="10">
        <v>47</v>
      </c>
      <c r="B60" s="16">
        <v>45063</v>
      </c>
      <c r="C60" s="11" t="s">
        <v>66</v>
      </c>
      <c r="D60" s="10">
        <v>1</v>
      </c>
      <c r="E60" s="18">
        <v>201350</v>
      </c>
      <c r="F60" s="11" t="s">
        <v>173</v>
      </c>
    </row>
    <row r="61" spans="1:6" s="4" customFormat="1" ht="82.5">
      <c r="A61" s="10">
        <v>48</v>
      </c>
      <c r="B61" s="16">
        <v>45063</v>
      </c>
      <c r="C61" s="11" t="s">
        <v>67</v>
      </c>
      <c r="D61" s="10">
        <v>1</v>
      </c>
      <c r="E61" s="18">
        <v>259000</v>
      </c>
      <c r="F61" s="11" t="s">
        <v>173</v>
      </c>
    </row>
    <row r="62" spans="1:6" s="4" customFormat="1" ht="82.5">
      <c r="A62" s="10">
        <v>49</v>
      </c>
      <c r="B62" s="16">
        <v>45063</v>
      </c>
      <c r="C62" s="11" t="s">
        <v>68</v>
      </c>
      <c r="D62" s="10">
        <v>1</v>
      </c>
      <c r="E62" s="18">
        <v>215800</v>
      </c>
      <c r="F62" s="11" t="s">
        <v>173</v>
      </c>
    </row>
    <row r="63" spans="1:6" s="4" customFormat="1" ht="99">
      <c r="A63" s="10">
        <v>50</v>
      </c>
      <c r="B63" s="16">
        <v>45063</v>
      </c>
      <c r="C63" s="11" t="s">
        <v>69</v>
      </c>
      <c r="D63" s="10">
        <v>1</v>
      </c>
      <c r="E63" s="18">
        <v>318800</v>
      </c>
      <c r="F63" s="11" t="s">
        <v>173</v>
      </c>
    </row>
    <row r="64" spans="1:6" s="4" customFormat="1" ht="33">
      <c r="A64" s="10">
        <v>51</v>
      </c>
      <c r="B64" s="16">
        <v>45071</v>
      </c>
      <c r="C64" s="11" t="s">
        <v>70</v>
      </c>
      <c r="D64" s="10">
        <v>1</v>
      </c>
      <c r="E64" s="18">
        <v>141000</v>
      </c>
      <c r="F64" s="11" t="s">
        <v>173</v>
      </c>
    </row>
    <row r="65" spans="1:6" s="4" customFormat="1" ht="33">
      <c r="A65" s="10">
        <v>52</v>
      </c>
      <c r="B65" s="16">
        <v>45078</v>
      </c>
      <c r="C65" s="17" t="s">
        <v>22</v>
      </c>
      <c r="D65" s="10">
        <v>2</v>
      </c>
      <c r="E65" s="18">
        <v>163400</v>
      </c>
      <c r="F65" s="11" t="s">
        <v>173</v>
      </c>
    </row>
    <row r="66" spans="1:6" s="4" customFormat="1" ht="82.5">
      <c r="A66" s="10">
        <v>53</v>
      </c>
      <c r="B66" s="16">
        <v>45085</v>
      </c>
      <c r="C66" s="11" t="s">
        <v>71</v>
      </c>
      <c r="D66" s="10">
        <v>1</v>
      </c>
      <c r="E66" s="18">
        <v>192300</v>
      </c>
      <c r="F66" s="11" t="s">
        <v>173</v>
      </c>
    </row>
    <row r="67" spans="1:6" s="4" customFormat="1" ht="82.5">
      <c r="A67" s="10">
        <v>54</v>
      </c>
      <c r="B67" s="16">
        <v>45085</v>
      </c>
      <c r="C67" s="11" t="s">
        <v>72</v>
      </c>
      <c r="D67" s="10">
        <v>1</v>
      </c>
      <c r="E67" s="18">
        <v>290200</v>
      </c>
      <c r="F67" s="11" t="s">
        <v>173</v>
      </c>
    </row>
    <row r="68" spans="1:6" s="4" customFormat="1" ht="99">
      <c r="A68" s="10">
        <v>55</v>
      </c>
      <c r="B68" s="16">
        <v>45085</v>
      </c>
      <c r="C68" s="11" t="s">
        <v>73</v>
      </c>
      <c r="D68" s="10">
        <v>1</v>
      </c>
      <c r="E68" s="18">
        <v>262400</v>
      </c>
      <c r="F68" s="11" t="s">
        <v>173</v>
      </c>
    </row>
    <row r="69" spans="1:6" s="4" customFormat="1" ht="82.5">
      <c r="A69" s="10">
        <v>56</v>
      </c>
      <c r="B69" s="16">
        <v>45092</v>
      </c>
      <c r="C69" s="11" t="s">
        <v>74</v>
      </c>
      <c r="D69" s="10">
        <v>1</v>
      </c>
      <c r="E69" s="18">
        <v>280400</v>
      </c>
      <c r="F69" s="11" t="s">
        <v>173</v>
      </c>
    </row>
    <row r="70" spans="1:6" s="4" customFormat="1" ht="132">
      <c r="A70" s="10">
        <v>57</v>
      </c>
      <c r="B70" s="16">
        <v>45092</v>
      </c>
      <c r="C70" s="11" t="s">
        <v>75</v>
      </c>
      <c r="D70" s="10">
        <v>1</v>
      </c>
      <c r="E70" s="18">
        <v>214800</v>
      </c>
      <c r="F70" s="11" t="s">
        <v>173</v>
      </c>
    </row>
    <row r="71" spans="1:6" s="4" customFormat="1" ht="99">
      <c r="A71" s="10">
        <v>58</v>
      </c>
      <c r="B71" s="16">
        <v>45098</v>
      </c>
      <c r="C71" s="11" t="s">
        <v>76</v>
      </c>
      <c r="D71" s="10">
        <v>1</v>
      </c>
      <c r="E71" s="18">
        <v>238900</v>
      </c>
      <c r="F71" s="11" t="s">
        <v>173</v>
      </c>
    </row>
    <row r="72" spans="1:6" s="4" customFormat="1" ht="82.5">
      <c r="A72" s="10">
        <v>59</v>
      </c>
      <c r="B72" s="16">
        <v>45098</v>
      </c>
      <c r="C72" s="11" t="s">
        <v>77</v>
      </c>
      <c r="D72" s="10">
        <v>1</v>
      </c>
      <c r="E72" s="23">
        <v>255620</v>
      </c>
      <c r="F72" s="11" t="s">
        <v>173</v>
      </c>
    </row>
    <row r="73" spans="1:6" s="4" customFormat="1" ht="66">
      <c r="A73" s="10">
        <v>60</v>
      </c>
      <c r="B73" s="16">
        <v>45098</v>
      </c>
      <c r="C73" s="11" t="s">
        <v>78</v>
      </c>
      <c r="D73" s="10">
        <v>1</v>
      </c>
      <c r="E73" s="18">
        <v>248500</v>
      </c>
      <c r="F73" s="11" t="s">
        <v>173</v>
      </c>
    </row>
    <row r="74" spans="1:6" s="4" customFormat="1" ht="99">
      <c r="A74" s="10">
        <v>61</v>
      </c>
      <c r="B74" s="16">
        <v>45110</v>
      </c>
      <c r="C74" s="11" t="s">
        <v>79</v>
      </c>
      <c r="D74" s="10">
        <v>1</v>
      </c>
      <c r="E74" s="18">
        <v>206500</v>
      </c>
      <c r="F74" s="11" t="s">
        <v>173</v>
      </c>
    </row>
    <row r="75" spans="1:6" s="4" customFormat="1" ht="66">
      <c r="A75" s="10">
        <v>62</v>
      </c>
      <c r="B75" s="16">
        <v>45111</v>
      </c>
      <c r="C75" s="11" t="s">
        <v>80</v>
      </c>
      <c r="D75" s="10">
        <v>1</v>
      </c>
      <c r="E75" s="18">
        <v>256500</v>
      </c>
      <c r="F75" s="11" t="s">
        <v>173</v>
      </c>
    </row>
    <row r="76" spans="1:6" s="4" customFormat="1" ht="132">
      <c r="A76" s="10">
        <v>63</v>
      </c>
      <c r="B76" s="16">
        <v>45114</v>
      </c>
      <c r="C76" s="11" t="s">
        <v>81</v>
      </c>
      <c r="D76" s="10">
        <v>1</v>
      </c>
      <c r="E76" s="18">
        <v>243000</v>
      </c>
      <c r="F76" s="11" t="s">
        <v>173</v>
      </c>
    </row>
    <row r="77" spans="1:6" s="4" customFormat="1" ht="148.5">
      <c r="A77" s="10">
        <v>64</v>
      </c>
      <c r="B77" s="16">
        <v>45118</v>
      </c>
      <c r="C77" s="11" t="s">
        <v>82</v>
      </c>
      <c r="D77" s="10">
        <v>1</v>
      </c>
      <c r="E77" s="18">
        <v>216100</v>
      </c>
      <c r="F77" s="11" t="s">
        <v>173</v>
      </c>
    </row>
    <row r="78" spans="1:6" s="4" customFormat="1" ht="99">
      <c r="A78" s="10">
        <v>65</v>
      </c>
      <c r="B78" s="16">
        <v>45118</v>
      </c>
      <c r="C78" s="11" t="s">
        <v>83</v>
      </c>
      <c r="D78" s="10">
        <v>1</v>
      </c>
      <c r="E78" s="18">
        <v>229800</v>
      </c>
      <c r="F78" s="11" t="s">
        <v>173</v>
      </c>
    </row>
    <row r="79" spans="1:6" s="4" customFormat="1" ht="82.5">
      <c r="A79" s="10">
        <v>66</v>
      </c>
      <c r="B79" s="16">
        <v>45118</v>
      </c>
      <c r="C79" s="11" t="s">
        <v>84</v>
      </c>
      <c r="D79" s="10">
        <v>1</v>
      </c>
      <c r="E79" s="18">
        <v>217300</v>
      </c>
      <c r="F79" s="11" t="s">
        <v>173</v>
      </c>
    </row>
    <row r="80" spans="1:6" s="4" customFormat="1" ht="82.5">
      <c r="A80" s="10">
        <v>67</v>
      </c>
      <c r="B80" s="16">
        <v>45119</v>
      </c>
      <c r="C80" s="11" t="s">
        <v>85</v>
      </c>
      <c r="D80" s="10">
        <v>1</v>
      </c>
      <c r="E80" s="18">
        <v>205000</v>
      </c>
      <c r="F80" s="11" t="s">
        <v>173</v>
      </c>
    </row>
    <row r="81" spans="1:6" s="4" customFormat="1" ht="132">
      <c r="A81" s="10">
        <v>68</v>
      </c>
      <c r="B81" s="16">
        <v>45121</v>
      </c>
      <c r="C81" s="11" t="s">
        <v>81</v>
      </c>
      <c r="D81" s="10">
        <v>1</v>
      </c>
      <c r="E81" s="18">
        <v>242000</v>
      </c>
      <c r="F81" s="11" t="s">
        <v>173</v>
      </c>
    </row>
    <row r="82" spans="1:6" s="4" customFormat="1" ht="132">
      <c r="A82" s="10">
        <v>69</v>
      </c>
      <c r="B82" s="16">
        <v>45121</v>
      </c>
      <c r="C82" s="11" t="s">
        <v>86</v>
      </c>
      <c r="D82" s="10">
        <v>1</v>
      </c>
      <c r="E82" s="18">
        <v>238500</v>
      </c>
      <c r="F82" s="11" t="s">
        <v>173</v>
      </c>
    </row>
    <row r="83" spans="1:6" s="4" customFormat="1" ht="82.5">
      <c r="A83" s="10">
        <v>70</v>
      </c>
      <c r="B83" s="16">
        <v>45121</v>
      </c>
      <c r="C83" s="11" t="s">
        <v>87</v>
      </c>
      <c r="D83" s="10">
        <v>1</v>
      </c>
      <c r="E83" s="18">
        <v>233200</v>
      </c>
      <c r="F83" s="11" t="s">
        <v>173</v>
      </c>
    </row>
    <row r="84" spans="1:6" s="4" customFormat="1" ht="99">
      <c r="A84" s="10">
        <v>71</v>
      </c>
      <c r="B84" s="16">
        <v>45126</v>
      </c>
      <c r="C84" s="11" t="s">
        <v>88</v>
      </c>
      <c r="D84" s="10">
        <v>1</v>
      </c>
      <c r="E84" s="18">
        <v>287300</v>
      </c>
      <c r="F84" s="11" t="s">
        <v>173</v>
      </c>
    </row>
    <row r="85" spans="1:6" s="4" customFormat="1" ht="82.5">
      <c r="A85" s="10">
        <v>72</v>
      </c>
      <c r="B85" s="16">
        <v>45133</v>
      </c>
      <c r="C85" s="11" t="s">
        <v>89</v>
      </c>
      <c r="D85" s="10">
        <v>1</v>
      </c>
      <c r="E85" s="18">
        <v>209900</v>
      </c>
      <c r="F85" s="11" t="s">
        <v>173</v>
      </c>
    </row>
    <row r="86" spans="1:6" s="4" customFormat="1" ht="82.5">
      <c r="A86" s="10">
        <v>73</v>
      </c>
      <c r="B86" s="16">
        <v>45133</v>
      </c>
      <c r="C86" s="11" t="s">
        <v>90</v>
      </c>
      <c r="D86" s="10">
        <v>1</v>
      </c>
      <c r="E86" s="18">
        <v>125400</v>
      </c>
      <c r="F86" s="11" t="s">
        <v>173</v>
      </c>
    </row>
    <row r="87" spans="1:6" s="4" customFormat="1" ht="99">
      <c r="A87" s="10">
        <v>74</v>
      </c>
      <c r="B87" s="16">
        <v>45133</v>
      </c>
      <c r="C87" s="11" t="s">
        <v>92</v>
      </c>
      <c r="D87" s="10">
        <v>1</v>
      </c>
      <c r="E87" s="18">
        <v>272500</v>
      </c>
      <c r="F87" s="11" t="s">
        <v>173</v>
      </c>
    </row>
    <row r="88" spans="1:6" s="4" customFormat="1" ht="82.5">
      <c r="A88" s="10">
        <v>75</v>
      </c>
      <c r="B88" s="16">
        <v>45133</v>
      </c>
      <c r="C88" s="11" t="s">
        <v>93</v>
      </c>
      <c r="D88" s="10">
        <v>1</v>
      </c>
      <c r="E88" s="18">
        <v>222600</v>
      </c>
      <c r="F88" s="11" t="s">
        <v>173</v>
      </c>
    </row>
    <row r="89" spans="1:6" s="4" customFormat="1" ht="115.5">
      <c r="A89" s="10">
        <v>76</v>
      </c>
      <c r="B89" s="16">
        <v>45133</v>
      </c>
      <c r="C89" s="11" t="s">
        <v>94</v>
      </c>
      <c r="D89" s="10">
        <v>1</v>
      </c>
      <c r="E89" s="18">
        <v>237200</v>
      </c>
      <c r="F89" s="11" t="s">
        <v>173</v>
      </c>
    </row>
    <row r="90" spans="1:6" s="4" customFormat="1" ht="66">
      <c r="A90" s="10">
        <v>77</v>
      </c>
      <c r="B90" s="16">
        <v>45133</v>
      </c>
      <c r="C90" s="11" t="s">
        <v>95</v>
      </c>
      <c r="D90" s="10">
        <v>1</v>
      </c>
      <c r="E90" s="18">
        <v>203000</v>
      </c>
      <c r="F90" s="11" t="s">
        <v>173</v>
      </c>
    </row>
    <row r="91" spans="1:6" s="4" customFormat="1" ht="66">
      <c r="A91" s="10">
        <v>78</v>
      </c>
      <c r="B91" s="16">
        <v>45134</v>
      </c>
      <c r="C91" s="11" t="s">
        <v>91</v>
      </c>
      <c r="D91" s="10">
        <v>1</v>
      </c>
      <c r="E91" s="18">
        <v>216000</v>
      </c>
      <c r="F91" s="11" t="s">
        <v>173</v>
      </c>
    </row>
    <row r="92" spans="1:6" s="4" customFormat="1" ht="82.5">
      <c r="A92" s="10">
        <v>79</v>
      </c>
      <c r="B92" s="16">
        <v>45145</v>
      </c>
      <c r="C92" s="11" t="s">
        <v>96</v>
      </c>
      <c r="D92" s="10">
        <v>1</v>
      </c>
      <c r="E92" s="18">
        <v>328000</v>
      </c>
      <c r="F92" s="11" t="s">
        <v>173</v>
      </c>
    </row>
    <row r="93" spans="1:6" s="4" customFormat="1" ht="115.5">
      <c r="A93" s="10">
        <v>80</v>
      </c>
      <c r="B93" s="16">
        <v>45145</v>
      </c>
      <c r="C93" s="11" t="s">
        <v>97</v>
      </c>
      <c r="D93" s="10">
        <v>1</v>
      </c>
      <c r="E93" s="18">
        <v>213400</v>
      </c>
      <c r="F93" s="11" t="s">
        <v>173</v>
      </c>
    </row>
    <row r="94" spans="1:6" s="4" customFormat="1" ht="115.5">
      <c r="A94" s="10">
        <v>81</v>
      </c>
      <c r="B94" s="16">
        <v>45145</v>
      </c>
      <c r="C94" s="11" t="s">
        <v>98</v>
      </c>
      <c r="D94" s="10">
        <v>1</v>
      </c>
      <c r="E94" s="18">
        <v>265700</v>
      </c>
      <c r="F94" s="11" t="s">
        <v>173</v>
      </c>
    </row>
    <row r="95" spans="1:6" s="4" customFormat="1" ht="82.5">
      <c r="A95" s="10">
        <v>82</v>
      </c>
      <c r="B95" s="16">
        <v>45145</v>
      </c>
      <c r="C95" s="11" t="s">
        <v>104</v>
      </c>
      <c r="D95" s="10">
        <v>1</v>
      </c>
      <c r="E95" s="18">
        <v>259700</v>
      </c>
      <c r="F95" s="11" t="s">
        <v>173</v>
      </c>
    </row>
    <row r="96" spans="1:6" s="4" customFormat="1" ht="33">
      <c r="A96" s="10">
        <v>83</v>
      </c>
      <c r="B96" s="16">
        <v>45152</v>
      </c>
      <c r="C96" s="11" t="s">
        <v>99</v>
      </c>
      <c r="D96" s="10">
        <v>1</v>
      </c>
      <c r="E96" s="18">
        <v>247000</v>
      </c>
      <c r="F96" s="11" t="s">
        <v>173</v>
      </c>
    </row>
    <row r="97" spans="1:6" s="4" customFormat="1" ht="82.5">
      <c r="A97" s="10">
        <v>84</v>
      </c>
      <c r="B97" s="16">
        <v>45154</v>
      </c>
      <c r="C97" s="11" t="s">
        <v>100</v>
      </c>
      <c r="D97" s="10">
        <v>1</v>
      </c>
      <c r="E97" s="18">
        <v>315000</v>
      </c>
      <c r="F97" s="11" t="s">
        <v>173</v>
      </c>
    </row>
    <row r="98" spans="1:6" s="4" customFormat="1" ht="66">
      <c r="A98" s="10">
        <v>85</v>
      </c>
      <c r="B98" s="16">
        <v>45156</v>
      </c>
      <c r="C98" s="11" t="s">
        <v>101</v>
      </c>
      <c r="D98" s="10">
        <v>1</v>
      </c>
      <c r="E98" s="18">
        <v>196600</v>
      </c>
      <c r="F98" s="11" t="s">
        <v>173</v>
      </c>
    </row>
    <row r="99" spans="1:6" s="4" customFormat="1" ht="82.5">
      <c r="A99" s="10">
        <v>86</v>
      </c>
      <c r="B99" s="16">
        <v>45156</v>
      </c>
      <c r="C99" s="11" t="s">
        <v>102</v>
      </c>
      <c r="D99" s="10">
        <v>1</v>
      </c>
      <c r="E99" s="18">
        <v>218000</v>
      </c>
      <c r="F99" s="11" t="s">
        <v>173</v>
      </c>
    </row>
    <row r="100" spans="1:6" s="4" customFormat="1" ht="66">
      <c r="A100" s="10">
        <v>87</v>
      </c>
      <c r="B100" s="16">
        <v>45156</v>
      </c>
      <c r="C100" s="11" t="s">
        <v>103</v>
      </c>
      <c r="D100" s="10">
        <v>1</v>
      </c>
      <c r="E100" s="18">
        <v>202900</v>
      </c>
      <c r="F100" s="11" t="s">
        <v>173</v>
      </c>
    </row>
    <row r="101" spans="1:6" s="4" customFormat="1" ht="66">
      <c r="A101" s="10">
        <v>88</v>
      </c>
      <c r="B101" s="16">
        <v>45159</v>
      </c>
      <c r="C101" s="11" t="s">
        <v>114</v>
      </c>
      <c r="D101" s="10">
        <v>1</v>
      </c>
      <c r="E101" s="18">
        <v>197000</v>
      </c>
      <c r="F101" s="11" t="s">
        <v>173</v>
      </c>
    </row>
    <row r="102" spans="1:6" s="4" customFormat="1" ht="82.5">
      <c r="A102" s="10">
        <v>89</v>
      </c>
      <c r="B102" s="16">
        <v>45160</v>
      </c>
      <c r="C102" s="11" t="s">
        <v>105</v>
      </c>
      <c r="D102" s="10">
        <v>1</v>
      </c>
      <c r="E102" s="18">
        <v>285500</v>
      </c>
      <c r="F102" s="11" t="s">
        <v>173</v>
      </c>
    </row>
    <row r="103" spans="1:6" s="4" customFormat="1" ht="66">
      <c r="A103" s="10">
        <v>90</v>
      </c>
      <c r="B103" s="16">
        <v>45168</v>
      </c>
      <c r="C103" s="11" t="s">
        <v>106</v>
      </c>
      <c r="D103" s="10">
        <v>1</v>
      </c>
      <c r="E103" s="18">
        <v>190000</v>
      </c>
      <c r="F103" s="11" t="s">
        <v>173</v>
      </c>
    </row>
    <row r="104" spans="1:6" s="4" customFormat="1" ht="82.5">
      <c r="A104" s="10">
        <v>91</v>
      </c>
      <c r="B104" s="16">
        <v>45201</v>
      </c>
      <c r="C104" s="11" t="s">
        <v>110</v>
      </c>
      <c r="D104" s="10">
        <v>1</v>
      </c>
      <c r="E104" s="18">
        <v>285300</v>
      </c>
      <c r="F104" s="11" t="s">
        <v>173</v>
      </c>
    </row>
    <row r="105" spans="1:6" s="4" customFormat="1" ht="82.5">
      <c r="A105" s="10">
        <v>92</v>
      </c>
      <c r="B105" s="16">
        <v>45202</v>
      </c>
      <c r="C105" s="11" t="s">
        <v>107</v>
      </c>
      <c r="D105" s="10">
        <v>1</v>
      </c>
      <c r="E105" s="18">
        <v>296400</v>
      </c>
      <c r="F105" s="11" t="s">
        <v>173</v>
      </c>
    </row>
    <row r="106" spans="1:6" s="4" customFormat="1" ht="99">
      <c r="A106" s="10">
        <v>93</v>
      </c>
      <c r="B106" s="16">
        <v>45204</v>
      </c>
      <c r="C106" s="11" t="s">
        <v>108</v>
      </c>
      <c r="D106" s="10">
        <v>1</v>
      </c>
      <c r="E106" s="18">
        <v>275700</v>
      </c>
      <c r="F106" s="11" t="s">
        <v>173</v>
      </c>
    </row>
    <row r="107" spans="1:6" s="4" customFormat="1" ht="82.5">
      <c r="A107" s="10">
        <v>94</v>
      </c>
      <c r="B107" s="16">
        <v>45204</v>
      </c>
      <c r="C107" s="11" t="s">
        <v>109</v>
      </c>
      <c r="D107" s="10">
        <v>1</v>
      </c>
      <c r="E107" s="18">
        <v>177000</v>
      </c>
      <c r="F107" s="11" t="s">
        <v>173</v>
      </c>
    </row>
    <row r="108" spans="1:6" s="4" customFormat="1" ht="99">
      <c r="A108" s="10">
        <v>95</v>
      </c>
      <c r="B108" s="16">
        <v>45204</v>
      </c>
      <c r="C108" s="11" t="s">
        <v>111</v>
      </c>
      <c r="D108" s="10">
        <v>1</v>
      </c>
      <c r="E108" s="18">
        <v>269000</v>
      </c>
      <c r="F108" s="11" t="s">
        <v>173</v>
      </c>
    </row>
    <row r="109" spans="1:6" s="4" customFormat="1" ht="66">
      <c r="A109" s="10">
        <v>96</v>
      </c>
      <c r="B109" s="16">
        <v>45257</v>
      </c>
      <c r="C109" s="11" t="s">
        <v>112</v>
      </c>
      <c r="D109" s="10">
        <v>1</v>
      </c>
      <c r="E109" s="18">
        <v>175700</v>
      </c>
      <c r="F109" s="11" t="s">
        <v>173</v>
      </c>
    </row>
    <row r="110" spans="1:6" s="4" customFormat="1" ht="82.5">
      <c r="A110" s="10">
        <v>97</v>
      </c>
      <c r="B110" s="16">
        <v>45257</v>
      </c>
      <c r="C110" s="11" t="s">
        <v>113</v>
      </c>
      <c r="D110" s="10">
        <v>1</v>
      </c>
      <c r="E110" s="18">
        <v>259800</v>
      </c>
      <c r="F110" s="11" t="s">
        <v>173</v>
      </c>
    </row>
    <row r="111" spans="1:6" s="4" customFormat="1" ht="82.5">
      <c r="A111" s="10">
        <v>98</v>
      </c>
      <c r="B111" s="16">
        <v>45257</v>
      </c>
      <c r="C111" s="11" t="s">
        <v>115</v>
      </c>
      <c r="D111" s="10">
        <v>1</v>
      </c>
      <c r="E111" s="18">
        <v>329000</v>
      </c>
      <c r="F111" s="11" t="s">
        <v>173</v>
      </c>
    </row>
    <row r="112" spans="1:6" s="4" customFormat="1" ht="99">
      <c r="A112" s="10">
        <v>99</v>
      </c>
      <c r="B112" s="16">
        <v>45257</v>
      </c>
      <c r="C112" s="11" t="s">
        <v>116</v>
      </c>
      <c r="D112" s="10">
        <v>1</v>
      </c>
      <c r="E112" s="18">
        <v>254000</v>
      </c>
      <c r="F112" s="11" t="s">
        <v>173</v>
      </c>
    </row>
    <row r="113" spans="1:6" s="4" customFormat="1" ht="99">
      <c r="A113" s="10">
        <v>100</v>
      </c>
      <c r="B113" s="16">
        <v>45257</v>
      </c>
      <c r="C113" s="11" t="s">
        <v>117</v>
      </c>
      <c r="D113" s="10">
        <v>1</v>
      </c>
      <c r="E113" s="18">
        <v>198000</v>
      </c>
      <c r="F113" s="11" t="s">
        <v>173</v>
      </c>
    </row>
    <row r="114" spans="1:6" s="4" customFormat="1" ht="66">
      <c r="A114" s="10">
        <v>101</v>
      </c>
      <c r="B114" s="16">
        <v>45266</v>
      </c>
      <c r="C114" s="11" t="s">
        <v>118</v>
      </c>
      <c r="D114" s="10">
        <v>1</v>
      </c>
      <c r="E114" s="18">
        <v>198000</v>
      </c>
      <c r="F114" s="11" t="s">
        <v>173</v>
      </c>
    </row>
    <row r="115" spans="1:6" s="4" customFormat="1" ht="82.5">
      <c r="A115" s="10">
        <v>102</v>
      </c>
      <c r="B115" s="16">
        <v>45266</v>
      </c>
      <c r="C115" s="11" t="s">
        <v>119</v>
      </c>
      <c r="D115" s="10">
        <v>1</v>
      </c>
      <c r="E115" s="18">
        <v>235000</v>
      </c>
      <c r="F115" s="11" t="s">
        <v>173</v>
      </c>
    </row>
    <row r="116" spans="1:6" s="4" customFormat="1" ht="99">
      <c r="A116" s="10">
        <v>103</v>
      </c>
      <c r="B116" s="16">
        <v>45282</v>
      </c>
      <c r="C116" s="11" t="s">
        <v>120</v>
      </c>
      <c r="D116" s="10">
        <v>1</v>
      </c>
      <c r="E116" s="18">
        <v>236000</v>
      </c>
      <c r="F116" s="11" t="s">
        <v>173</v>
      </c>
    </row>
    <row r="117" spans="1:6" s="4" customFormat="1" ht="99">
      <c r="A117" s="10">
        <v>104</v>
      </c>
      <c r="B117" s="16">
        <v>45282</v>
      </c>
      <c r="C117" s="11" t="s">
        <v>121</v>
      </c>
      <c r="D117" s="10">
        <v>1</v>
      </c>
      <c r="E117" s="18">
        <v>249000</v>
      </c>
      <c r="F117" s="11" t="s">
        <v>173</v>
      </c>
    </row>
    <row r="118" spans="1:6" s="4" customFormat="1" ht="82.5">
      <c r="A118" s="10">
        <v>105</v>
      </c>
      <c r="B118" s="16">
        <v>45282</v>
      </c>
      <c r="C118" s="11" t="s">
        <v>122</v>
      </c>
      <c r="D118" s="10">
        <v>1</v>
      </c>
      <c r="E118" s="18">
        <v>249000</v>
      </c>
      <c r="F118" s="11" t="s">
        <v>173</v>
      </c>
    </row>
    <row r="119" spans="1:6" s="4" customFormat="1" ht="82.5">
      <c r="A119" s="10">
        <v>106</v>
      </c>
      <c r="B119" s="16">
        <v>45282</v>
      </c>
      <c r="C119" s="11" t="s">
        <v>123</v>
      </c>
      <c r="D119" s="10">
        <v>1</v>
      </c>
      <c r="E119" s="18">
        <v>190000</v>
      </c>
      <c r="F119" s="11" t="s">
        <v>173</v>
      </c>
    </row>
    <row r="120" spans="1:6" s="4" customFormat="1" ht="132">
      <c r="A120" s="10">
        <v>107</v>
      </c>
      <c r="B120" s="16">
        <v>45282</v>
      </c>
      <c r="C120" s="11" t="s">
        <v>124</v>
      </c>
      <c r="D120" s="10">
        <v>1</v>
      </c>
      <c r="E120" s="18">
        <v>245000</v>
      </c>
      <c r="F120" s="11" t="s">
        <v>173</v>
      </c>
    </row>
    <row r="121" spans="1:6" s="4" customFormat="1" ht="66">
      <c r="A121" s="10">
        <v>108</v>
      </c>
      <c r="B121" s="16">
        <v>45282</v>
      </c>
      <c r="C121" s="11" t="s">
        <v>125</v>
      </c>
      <c r="D121" s="10">
        <v>1</v>
      </c>
      <c r="E121" s="18">
        <v>140000</v>
      </c>
      <c r="F121" s="11" t="s">
        <v>173</v>
      </c>
    </row>
    <row r="122" spans="1:6" s="4" customFormat="1" ht="16.5">
      <c r="A122" s="13" t="s">
        <v>6</v>
      </c>
      <c r="B122" s="46"/>
      <c r="C122" s="47"/>
      <c r="D122" s="47"/>
      <c r="E122" s="47"/>
      <c r="F122" s="11" t="s">
        <v>173</v>
      </c>
    </row>
    <row r="123" spans="1:6" s="4" customFormat="1" ht="66">
      <c r="A123" s="10">
        <v>1</v>
      </c>
      <c r="B123" s="16">
        <v>44971</v>
      </c>
      <c r="C123" s="11" t="s">
        <v>7</v>
      </c>
      <c r="D123" s="10">
        <v>6</v>
      </c>
      <c r="E123" s="18">
        <f>181200+4350</f>
        <v>185550</v>
      </c>
      <c r="F123" s="11" t="s">
        <v>173</v>
      </c>
    </row>
    <row r="124" spans="1:6" s="4" customFormat="1" ht="49.5">
      <c r="A124" s="10">
        <v>2</v>
      </c>
      <c r="B124" s="16">
        <v>44971</v>
      </c>
      <c r="C124" s="11" t="s">
        <v>8</v>
      </c>
      <c r="D124" s="10">
        <v>4</v>
      </c>
      <c r="E124" s="18">
        <f>120800+4350</f>
        <v>125150</v>
      </c>
      <c r="F124" s="11" t="s">
        <v>173</v>
      </c>
    </row>
    <row r="125" spans="1:6" s="4" customFormat="1" ht="66">
      <c r="A125" s="10">
        <v>3</v>
      </c>
      <c r="B125" s="16">
        <v>44971</v>
      </c>
      <c r="C125" s="11" t="s">
        <v>9</v>
      </c>
      <c r="D125" s="10">
        <v>2</v>
      </c>
      <c r="E125" s="18">
        <f>76400+4350</f>
        <v>80750</v>
      </c>
      <c r="F125" s="11" t="s">
        <v>173</v>
      </c>
    </row>
    <row r="126" spans="1:6" s="4" customFormat="1" ht="49.5">
      <c r="A126" s="10">
        <v>4</v>
      </c>
      <c r="B126" s="16">
        <v>45000</v>
      </c>
      <c r="C126" s="11" t="s">
        <v>10</v>
      </c>
      <c r="D126" s="10">
        <v>12</v>
      </c>
      <c r="E126" s="18">
        <v>408000</v>
      </c>
      <c r="F126" s="11" t="s">
        <v>173</v>
      </c>
    </row>
    <row r="127" spans="1:6" s="4" customFormat="1" ht="49.5">
      <c r="A127" s="10">
        <v>5</v>
      </c>
      <c r="B127" s="16">
        <v>45000</v>
      </c>
      <c r="C127" s="11" t="s">
        <v>11</v>
      </c>
      <c r="D127" s="10">
        <v>2</v>
      </c>
      <c r="E127" s="18">
        <f>223000/4*2</f>
        <v>111500</v>
      </c>
      <c r="F127" s="11" t="s">
        <v>173</v>
      </c>
    </row>
    <row r="128" spans="1:6" s="4" customFormat="1" ht="49.5">
      <c r="A128" s="10">
        <v>6</v>
      </c>
      <c r="B128" s="16">
        <v>45000</v>
      </c>
      <c r="C128" s="11" t="s">
        <v>11</v>
      </c>
      <c r="D128" s="10">
        <v>1</v>
      </c>
      <c r="E128" s="18">
        <f>223000/4*1</f>
        <v>55750</v>
      </c>
      <c r="F128" s="11" t="s">
        <v>173</v>
      </c>
    </row>
    <row r="129" spans="1:6" s="4" customFormat="1" ht="49.5">
      <c r="A129" s="10">
        <v>7</v>
      </c>
      <c r="B129" s="16">
        <v>45000</v>
      </c>
      <c r="C129" s="11" t="s">
        <v>11</v>
      </c>
      <c r="D129" s="10">
        <v>1</v>
      </c>
      <c r="E129" s="18">
        <f>223000/4*1</f>
        <v>55750</v>
      </c>
      <c r="F129" s="11" t="s">
        <v>173</v>
      </c>
    </row>
    <row r="130" spans="1:6" s="4" customFormat="1" ht="49.5">
      <c r="A130" s="10">
        <v>8</v>
      </c>
      <c r="B130" s="16">
        <v>45009</v>
      </c>
      <c r="C130" s="11" t="s">
        <v>8</v>
      </c>
      <c r="D130" s="10">
        <v>10</v>
      </c>
      <c r="E130" s="18">
        <v>302000</v>
      </c>
      <c r="F130" s="11" t="s">
        <v>173</v>
      </c>
    </row>
    <row r="131" spans="1:6" s="4" customFormat="1" ht="49.5">
      <c r="A131" s="10">
        <v>9</v>
      </c>
      <c r="B131" s="16">
        <v>45020</v>
      </c>
      <c r="C131" s="11" t="s">
        <v>12</v>
      </c>
      <c r="D131" s="10">
        <v>2</v>
      </c>
      <c r="E131" s="18">
        <f>200000/4*2</f>
        <v>100000</v>
      </c>
      <c r="F131" s="11" t="s">
        <v>173</v>
      </c>
    </row>
    <row r="132" spans="1:6" s="4" customFormat="1" ht="49.5">
      <c r="A132" s="10">
        <v>10</v>
      </c>
      <c r="B132" s="16">
        <v>45020</v>
      </c>
      <c r="C132" s="11" t="s">
        <v>12</v>
      </c>
      <c r="D132" s="10">
        <v>1</v>
      </c>
      <c r="E132" s="18">
        <f>200000/4*1</f>
        <v>50000</v>
      </c>
      <c r="F132" s="11" t="s">
        <v>173</v>
      </c>
    </row>
    <row r="133" spans="1:6" s="4" customFormat="1" ht="49.5">
      <c r="A133" s="10">
        <v>11</v>
      </c>
      <c r="B133" s="16">
        <v>45020</v>
      </c>
      <c r="C133" s="11" t="s">
        <v>12</v>
      </c>
      <c r="D133" s="10">
        <v>1</v>
      </c>
      <c r="E133" s="18">
        <f>200000/4*1</f>
        <v>50000</v>
      </c>
      <c r="F133" s="11" t="s">
        <v>173</v>
      </c>
    </row>
    <row r="134" spans="1:6" s="4" customFormat="1" ht="49.5">
      <c r="A134" s="10">
        <v>18</v>
      </c>
      <c r="B134" s="16">
        <v>45114</v>
      </c>
      <c r="C134" s="11" t="s">
        <v>13</v>
      </c>
      <c r="D134" s="10">
        <v>1</v>
      </c>
      <c r="E134" s="18">
        <f>114800/2</f>
        <v>57400</v>
      </c>
      <c r="F134" s="11" t="s">
        <v>173</v>
      </c>
    </row>
    <row r="135" spans="1:6" s="4" customFormat="1" ht="49.5">
      <c r="A135" s="10">
        <v>19</v>
      </c>
      <c r="B135" s="16">
        <v>45114</v>
      </c>
      <c r="C135" s="11" t="s">
        <v>13</v>
      </c>
      <c r="D135" s="10">
        <v>1</v>
      </c>
      <c r="E135" s="18">
        <f>114800/2</f>
        <v>57400</v>
      </c>
      <c r="F135" s="11" t="s">
        <v>173</v>
      </c>
    </row>
    <row r="136" spans="1:6" s="4" customFormat="1" ht="49.5">
      <c r="A136" s="10">
        <v>20</v>
      </c>
      <c r="B136" s="16">
        <v>45104</v>
      </c>
      <c r="C136" s="11" t="s">
        <v>14</v>
      </c>
      <c r="D136" s="10">
        <v>3</v>
      </c>
      <c r="E136" s="18">
        <f>195967.2/6*3</f>
        <v>97983.6</v>
      </c>
      <c r="F136" s="11" t="s">
        <v>173</v>
      </c>
    </row>
    <row r="137" spans="1:6" s="4" customFormat="1" ht="49.5">
      <c r="A137" s="10">
        <v>21</v>
      </c>
      <c r="B137" s="16">
        <v>45104</v>
      </c>
      <c r="C137" s="11" t="s">
        <v>14</v>
      </c>
      <c r="D137" s="10">
        <v>3</v>
      </c>
      <c r="E137" s="18">
        <f>195967.2/6*3</f>
        <v>97983.6</v>
      </c>
      <c r="F137" s="11" t="s">
        <v>173</v>
      </c>
    </row>
    <row r="138" spans="1:6" s="4" customFormat="1" ht="66">
      <c r="A138" s="10">
        <v>22</v>
      </c>
      <c r="B138" s="16">
        <v>45134</v>
      </c>
      <c r="C138" s="11" t="s">
        <v>15</v>
      </c>
      <c r="D138" s="10">
        <v>10</v>
      </c>
      <c r="E138" s="18">
        <v>333500</v>
      </c>
      <c r="F138" s="11" t="s">
        <v>173</v>
      </c>
    </row>
    <row r="139" spans="1:6" s="4" customFormat="1" ht="49.5">
      <c r="A139" s="10">
        <v>23</v>
      </c>
      <c r="B139" s="16">
        <v>45147</v>
      </c>
      <c r="C139" s="11" t="s">
        <v>13</v>
      </c>
      <c r="D139" s="10">
        <v>1</v>
      </c>
      <c r="E139" s="18">
        <v>53000</v>
      </c>
      <c r="F139" s="11" t="s">
        <v>173</v>
      </c>
    </row>
    <row r="140" spans="1:6" s="4" customFormat="1" ht="49.5">
      <c r="A140" s="10">
        <v>23</v>
      </c>
      <c r="B140" s="16">
        <v>45147</v>
      </c>
      <c r="C140" s="11" t="s">
        <v>13</v>
      </c>
      <c r="D140" s="10">
        <v>1</v>
      </c>
      <c r="E140" s="18">
        <v>49000</v>
      </c>
      <c r="F140" s="11" t="s">
        <v>173</v>
      </c>
    </row>
    <row r="141" spans="1:6" s="4" customFormat="1" ht="49.5">
      <c r="A141" s="10">
        <v>24</v>
      </c>
      <c r="B141" s="16">
        <v>45147</v>
      </c>
      <c r="C141" s="11" t="s">
        <v>11</v>
      </c>
      <c r="D141" s="10">
        <v>1</v>
      </c>
      <c r="E141" s="18">
        <v>53000</v>
      </c>
      <c r="F141" s="11" t="s">
        <v>173</v>
      </c>
    </row>
    <row r="142" spans="1:6" s="4" customFormat="1" ht="49.5">
      <c r="A142" s="10">
        <v>25</v>
      </c>
      <c r="B142" s="16">
        <v>45152</v>
      </c>
      <c r="C142" s="11" t="s">
        <v>11</v>
      </c>
      <c r="D142" s="10">
        <v>1</v>
      </c>
      <c r="E142" s="18">
        <v>49000</v>
      </c>
      <c r="F142" s="11" t="s">
        <v>173</v>
      </c>
    </row>
    <row r="143" spans="1:6" s="4" customFormat="1" ht="66">
      <c r="A143" s="10">
        <v>26</v>
      </c>
      <c r="B143" s="16">
        <v>45147</v>
      </c>
      <c r="C143" s="11" t="s">
        <v>16</v>
      </c>
      <c r="D143" s="10">
        <v>2</v>
      </c>
      <c r="E143" s="18">
        <v>92200</v>
      </c>
      <c r="F143" s="11" t="s">
        <v>173</v>
      </c>
    </row>
    <row r="144" spans="1:6" s="4" customFormat="1" ht="66">
      <c r="A144" s="10">
        <v>27</v>
      </c>
      <c r="B144" s="16">
        <v>45147</v>
      </c>
      <c r="C144" s="11" t="s">
        <v>17</v>
      </c>
      <c r="D144" s="10">
        <v>2</v>
      </c>
      <c r="E144" s="18">
        <v>73500</v>
      </c>
      <c r="F144" s="11" t="s">
        <v>173</v>
      </c>
    </row>
    <row r="145" spans="1:6" s="4" customFormat="1" ht="33">
      <c r="A145" s="10">
        <v>28</v>
      </c>
      <c r="B145" s="16">
        <v>45232</v>
      </c>
      <c r="C145" s="11" t="s">
        <v>18</v>
      </c>
      <c r="D145" s="10">
        <v>3</v>
      </c>
      <c r="E145" s="18">
        <f>369990/10*3</f>
        <v>110997</v>
      </c>
      <c r="F145" s="11" t="s">
        <v>173</v>
      </c>
    </row>
    <row r="146" spans="1:6" s="4" customFormat="1" ht="33">
      <c r="A146" s="10">
        <v>29</v>
      </c>
      <c r="B146" s="16">
        <v>45232</v>
      </c>
      <c r="C146" s="11" t="s">
        <v>18</v>
      </c>
      <c r="D146" s="10">
        <v>2</v>
      </c>
      <c r="E146" s="18">
        <f>369990/10*2</f>
        <v>73998</v>
      </c>
      <c r="F146" s="11" t="s">
        <v>173</v>
      </c>
    </row>
    <row r="147" spans="1:6" s="4" customFormat="1" ht="33">
      <c r="A147" s="10">
        <v>30</v>
      </c>
      <c r="B147" s="16">
        <v>45232</v>
      </c>
      <c r="C147" s="11" t="s">
        <v>18</v>
      </c>
      <c r="D147" s="10">
        <v>1</v>
      </c>
      <c r="E147" s="18">
        <f>369990/10</f>
        <v>36999</v>
      </c>
      <c r="F147" s="11" t="s">
        <v>173</v>
      </c>
    </row>
    <row r="148" spans="1:6" s="4" customFormat="1" ht="33">
      <c r="A148" s="10">
        <v>31</v>
      </c>
      <c r="B148" s="16">
        <v>45232</v>
      </c>
      <c r="C148" s="11" t="s">
        <v>18</v>
      </c>
      <c r="D148" s="10">
        <v>1</v>
      </c>
      <c r="E148" s="18">
        <f>369990/10</f>
        <v>36999</v>
      </c>
      <c r="F148" s="11" t="s">
        <v>173</v>
      </c>
    </row>
    <row r="149" spans="1:6" s="4" customFormat="1" ht="33">
      <c r="A149" s="10">
        <v>32</v>
      </c>
      <c r="B149" s="16">
        <v>45232</v>
      </c>
      <c r="C149" s="11" t="s">
        <v>18</v>
      </c>
      <c r="D149" s="10">
        <v>1</v>
      </c>
      <c r="E149" s="18">
        <f>369990/10</f>
        <v>36999</v>
      </c>
      <c r="F149" s="11" t="s">
        <v>173</v>
      </c>
    </row>
    <row r="150" spans="1:6" s="4" customFormat="1" ht="33">
      <c r="A150" s="10">
        <v>33</v>
      </c>
      <c r="B150" s="16">
        <v>45232</v>
      </c>
      <c r="C150" s="11" t="s">
        <v>18</v>
      </c>
      <c r="D150" s="10">
        <v>1</v>
      </c>
      <c r="E150" s="18">
        <f>369990/10</f>
        <v>36999</v>
      </c>
      <c r="F150" s="11" t="s">
        <v>173</v>
      </c>
    </row>
    <row r="151" spans="1:6" s="4" customFormat="1" ht="33">
      <c r="A151" s="10">
        <v>34</v>
      </c>
      <c r="B151" s="16">
        <v>45232</v>
      </c>
      <c r="C151" s="11" t="s">
        <v>18</v>
      </c>
      <c r="D151" s="10">
        <v>1</v>
      </c>
      <c r="E151" s="18">
        <f>369990/10</f>
        <v>36999</v>
      </c>
      <c r="F151" s="11" t="s">
        <v>173</v>
      </c>
    </row>
    <row r="152" spans="1:6" s="4" customFormat="1" ht="16.5">
      <c r="A152" s="10">
        <v>35</v>
      </c>
      <c r="B152" s="16">
        <v>45237</v>
      </c>
      <c r="C152" s="10" t="s">
        <v>19</v>
      </c>
      <c r="D152" s="10">
        <v>3</v>
      </c>
      <c r="E152" s="18">
        <v>76692</v>
      </c>
      <c r="F152" s="11" t="s">
        <v>173</v>
      </c>
    </row>
    <row r="153" spans="1:6" s="4" customFormat="1" ht="49.5">
      <c r="A153" s="10">
        <v>36</v>
      </c>
      <c r="B153" s="16">
        <v>45271</v>
      </c>
      <c r="C153" s="11" t="s">
        <v>20</v>
      </c>
      <c r="D153" s="10">
        <v>1</v>
      </c>
      <c r="E153" s="18">
        <v>68000</v>
      </c>
      <c r="F153" s="11" t="s">
        <v>173</v>
      </c>
    </row>
    <row r="154" spans="1:6" s="4" customFormat="1" ht="49.5">
      <c r="A154" s="10">
        <v>38</v>
      </c>
      <c r="B154" s="16">
        <v>45271</v>
      </c>
      <c r="C154" s="11" t="s">
        <v>20</v>
      </c>
      <c r="D154" s="10">
        <v>1</v>
      </c>
      <c r="E154" s="18">
        <v>68000</v>
      </c>
      <c r="F154" s="11" t="s">
        <v>173</v>
      </c>
    </row>
    <row r="155" spans="1:6" s="4" customFormat="1" ht="49.5">
      <c r="A155" s="10">
        <v>38</v>
      </c>
      <c r="B155" s="16">
        <v>45271</v>
      </c>
      <c r="C155" s="11" t="s">
        <v>20</v>
      </c>
      <c r="D155" s="10">
        <v>2</v>
      </c>
      <c r="E155" s="18">
        <f>68000*2</f>
        <v>136000</v>
      </c>
      <c r="F155" s="11" t="s">
        <v>173</v>
      </c>
    </row>
    <row r="156" spans="1:6" s="4" customFormat="1" ht="32.25" customHeight="1">
      <c r="A156" s="10">
        <v>40</v>
      </c>
      <c r="B156" s="16">
        <v>45271</v>
      </c>
      <c r="C156" s="11" t="s">
        <v>21</v>
      </c>
      <c r="D156" s="10">
        <v>1</v>
      </c>
      <c r="E156" s="18">
        <v>116000</v>
      </c>
      <c r="F156" s="11" t="s">
        <v>173</v>
      </c>
    </row>
    <row r="157" spans="1:6" s="4" customFormat="1" ht="34.5" customHeight="1">
      <c r="A157" s="25"/>
      <c r="B157" s="26"/>
      <c r="C157" s="27" t="s">
        <v>168</v>
      </c>
      <c r="D157" s="14"/>
      <c r="E157" s="28">
        <f>SUM(E14:E156)</f>
        <v>29732581.200000003</v>
      </c>
      <c r="F157" s="29"/>
    </row>
    <row r="158" spans="1:6" s="4" customFormat="1" ht="16.5">
      <c r="A158" s="54" t="s">
        <v>126</v>
      </c>
      <c r="B158" s="55"/>
      <c r="C158" s="55"/>
      <c r="D158" s="55"/>
      <c r="E158" s="55"/>
      <c r="F158" s="56"/>
    </row>
    <row r="159" spans="1:6" s="4" customFormat="1" ht="16.5">
      <c r="A159" s="54" t="s">
        <v>167</v>
      </c>
      <c r="B159" s="55"/>
      <c r="C159" s="55"/>
      <c r="D159" s="55"/>
      <c r="E159" s="55"/>
      <c r="F159" s="56"/>
    </row>
    <row r="160" spans="1:6" s="4" customFormat="1" ht="49.5">
      <c r="A160" s="10">
        <v>1</v>
      </c>
      <c r="B160" s="16">
        <v>44984</v>
      </c>
      <c r="C160" s="11" t="s">
        <v>127</v>
      </c>
      <c r="D160" s="10">
        <v>1</v>
      </c>
      <c r="E160" s="18">
        <f>63992/8</f>
        <v>7999</v>
      </c>
      <c r="F160" s="11" t="s">
        <v>173</v>
      </c>
    </row>
    <row r="161" spans="1:6" s="4" customFormat="1" ht="49.5">
      <c r="A161" s="10">
        <v>2</v>
      </c>
      <c r="B161" s="16">
        <v>44984</v>
      </c>
      <c r="C161" s="11" t="s">
        <v>127</v>
      </c>
      <c r="D161" s="10">
        <v>3</v>
      </c>
      <c r="E161" s="18">
        <f>63992/8*3</f>
        <v>23997</v>
      </c>
      <c r="F161" s="11" t="s">
        <v>173</v>
      </c>
    </row>
    <row r="162" spans="1:6" s="4" customFormat="1" ht="49.5">
      <c r="A162" s="10">
        <v>3</v>
      </c>
      <c r="B162" s="16">
        <v>44984</v>
      </c>
      <c r="C162" s="11" t="s">
        <v>127</v>
      </c>
      <c r="D162" s="10">
        <v>2</v>
      </c>
      <c r="E162" s="18">
        <f>63992/8*2</f>
        <v>15998</v>
      </c>
      <c r="F162" s="11" t="s">
        <v>173</v>
      </c>
    </row>
    <row r="163" spans="1:6" s="4" customFormat="1" ht="49.5">
      <c r="A163" s="10">
        <v>4</v>
      </c>
      <c r="B163" s="16">
        <v>44984</v>
      </c>
      <c r="C163" s="11" t="s">
        <v>127</v>
      </c>
      <c r="D163" s="10">
        <v>1</v>
      </c>
      <c r="E163" s="18">
        <f>63992/8</f>
        <v>7999</v>
      </c>
      <c r="F163" s="11" t="s">
        <v>173</v>
      </c>
    </row>
    <row r="164" spans="1:6" s="4" customFormat="1" ht="49.5">
      <c r="A164" s="10">
        <v>4</v>
      </c>
      <c r="B164" s="16">
        <v>44984</v>
      </c>
      <c r="C164" s="11" t="s">
        <v>127</v>
      </c>
      <c r="D164" s="10">
        <v>1</v>
      </c>
      <c r="E164" s="18">
        <f>63992/8</f>
        <v>7999</v>
      </c>
      <c r="F164" s="11" t="s">
        <v>173</v>
      </c>
    </row>
    <row r="165" spans="1:6" s="4" customFormat="1" ht="16.5">
      <c r="A165" s="10">
        <v>5</v>
      </c>
      <c r="B165" s="16">
        <v>44995</v>
      </c>
      <c r="C165" s="10" t="s">
        <v>128</v>
      </c>
      <c r="D165" s="10">
        <v>1</v>
      </c>
      <c r="E165" s="18">
        <v>15000</v>
      </c>
      <c r="F165" s="11" t="s">
        <v>173</v>
      </c>
    </row>
    <row r="166" spans="1:6" s="4" customFormat="1" ht="16.5">
      <c r="A166" s="10">
        <v>6</v>
      </c>
      <c r="B166" s="16">
        <v>44996</v>
      </c>
      <c r="C166" s="10" t="s">
        <v>129</v>
      </c>
      <c r="D166" s="10">
        <v>3</v>
      </c>
      <c r="E166" s="18">
        <v>12600</v>
      </c>
      <c r="F166" s="11" t="s">
        <v>173</v>
      </c>
    </row>
    <row r="167" spans="1:6" s="4" customFormat="1" ht="16.5">
      <c r="A167" s="10">
        <v>7</v>
      </c>
      <c r="B167" s="16">
        <v>44996</v>
      </c>
      <c r="C167" s="10" t="s">
        <v>130</v>
      </c>
      <c r="D167" s="10">
        <v>2</v>
      </c>
      <c r="E167" s="18">
        <v>8600</v>
      </c>
      <c r="F167" s="11" t="s">
        <v>173</v>
      </c>
    </row>
    <row r="168" spans="1:6" s="4" customFormat="1" ht="16.5">
      <c r="A168" s="10">
        <v>8</v>
      </c>
      <c r="B168" s="16">
        <v>44996</v>
      </c>
      <c r="C168" s="10" t="s">
        <v>131</v>
      </c>
      <c r="D168" s="10">
        <v>1</v>
      </c>
      <c r="E168" s="18">
        <v>2050</v>
      </c>
      <c r="F168" s="11" t="s">
        <v>173</v>
      </c>
    </row>
    <row r="169" spans="1:6" s="4" customFormat="1" ht="16.5">
      <c r="A169" s="10">
        <v>9</v>
      </c>
      <c r="B169" s="16">
        <v>44999</v>
      </c>
      <c r="C169" s="10" t="s">
        <v>132</v>
      </c>
      <c r="D169" s="10">
        <v>1</v>
      </c>
      <c r="E169" s="18">
        <v>2400</v>
      </c>
      <c r="F169" s="11" t="s">
        <v>173</v>
      </c>
    </row>
    <row r="170" spans="1:6" s="4" customFormat="1" ht="33">
      <c r="A170" s="10">
        <v>10</v>
      </c>
      <c r="B170" s="16">
        <v>44999</v>
      </c>
      <c r="C170" s="11" t="s">
        <v>133</v>
      </c>
      <c r="D170" s="10">
        <v>5</v>
      </c>
      <c r="E170" s="18">
        <v>12300</v>
      </c>
      <c r="F170" s="11" t="s">
        <v>173</v>
      </c>
    </row>
    <row r="171" spans="1:6" s="4" customFormat="1" ht="33">
      <c r="A171" s="10">
        <v>11</v>
      </c>
      <c r="B171" s="16">
        <v>45051</v>
      </c>
      <c r="C171" s="11" t="s">
        <v>134</v>
      </c>
      <c r="D171" s="10">
        <v>3</v>
      </c>
      <c r="E171" s="18">
        <v>6600</v>
      </c>
      <c r="F171" s="11" t="s">
        <v>173</v>
      </c>
    </row>
    <row r="172" spans="1:6" s="4" customFormat="1" ht="16.5">
      <c r="A172" s="10">
        <v>12</v>
      </c>
      <c r="B172" s="16">
        <v>45069</v>
      </c>
      <c r="C172" s="11" t="s">
        <v>135</v>
      </c>
      <c r="D172" s="10">
        <v>1</v>
      </c>
      <c r="E172" s="18">
        <v>3400</v>
      </c>
      <c r="F172" s="11" t="s">
        <v>173</v>
      </c>
    </row>
    <row r="173" spans="1:6" s="4" customFormat="1" ht="16.5">
      <c r="A173" s="10">
        <v>13</v>
      </c>
      <c r="B173" s="16">
        <v>45073</v>
      </c>
      <c r="C173" s="11" t="s">
        <v>136</v>
      </c>
      <c r="D173" s="10">
        <v>1</v>
      </c>
      <c r="E173" s="18">
        <v>5100</v>
      </c>
      <c r="F173" s="11" t="s">
        <v>173</v>
      </c>
    </row>
    <row r="174" spans="1:6" s="4" customFormat="1" ht="33">
      <c r="A174" s="10">
        <v>14</v>
      </c>
      <c r="B174" s="16">
        <v>45092</v>
      </c>
      <c r="C174" s="11" t="s">
        <v>137</v>
      </c>
      <c r="D174" s="10">
        <v>1</v>
      </c>
      <c r="E174" s="18">
        <v>23500</v>
      </c>
      <c r="F174" s="11" t="s">
        <v>173</v>
      </c>
    </row>
    <row r="175" spans="1:6" s="4" customFormat="1" ht="33">
      <c r="A175" s="10">
        <v>15</v>
      </c>
      <c r="B175" s="16">
        <v>45125</v>
      </c>
      <c r="C175" s="11" t="s">
        <v>138</v>
      </c>
      <c r="D175" s="10">
        <v>20</v>
      </c>
      <c r="E175" s="18">
        <f>438372/33*20</f>
        <v>265680</v>
      </c>
      <c r="F175" s="11" t="s">
        <v>173</v>
      </c>
    </row>
    <row r="176" spans="1:6" s="4" customFormat="1" ht="33">
      <c r="A176" s="10">
        <v>16</v>
      </c>
      <c r="B176" s="16">
        <v>45125</v>
      </c>
      <c r="C176" s="11" t="s">
        <v>138</v>
      </c>
      <c r="D176" s="10">
        <v>8</v>
      </c>
      <c r="E176" s="18">
        <f>438372/33*8</f>
        <v>106272</v>
      </c>
      <c r="F176" s="11" t="s">
        <v>173</v>
      </c>
    </row>
    <row r="177" spans="1:6" s="4" customFormat="1" ht="33">
      <c r="A177" s="10">
        <v>17</v>
      </c>
      <c r="B177" s="16">
        <v>45125</v>
      </c>
      <c r="C177" s="11" t="s">
        <v>138</v>
      </c>
      <c r="D177" s="10">
        <v>5</v>
      </c>
      <c r="E177" s="18">
        <f>438372/33*5</f>
        <v>66420</v>
      </c>
      <c r="F177" s="11" t="s">
        <v>173</v>
      </c>
    </row>
    <row r="178" spans="1:6" s="4" customFormat="1" ht="49.5">
      <c r="A178" s="10">
        <v>18</v>
      </c>
      <c r="B178" s="16">
        <v>45145</v>
      </c>
      <c r="C178" s="11" t="s">
        <v>139</v>
      </c>
      <c r="D178" s="10">
        <v>1</v>
      </c>
      <c r="E178" s="18">
        <f>21001.7*1.2/2</f>
        <v>12601.02</v>
      </c>
      <c r="F178" s="11" t="s">
        <v>173</v>
      </c>
    </row>
    <row r="179" spans="1:6" s="4" customFormat="1" ht="49.5">
      <c r="A179" s="10">
        <v>19</v>
      </c>
      <c r="B179" s="16">
        <v>45145</v>
      </c>
      <c r="C179" s="11" t="s">
        <v>139</v>
      </c>
      <c r="D179" s="10">
        <v>1</v>
      </c>
      <c r="E179" s="18">
        <f>21001.7*1.2/2</f>
        <v>12601.02</v>
      </c>
      <c r="F179" s="11" t="s">
        <v>173</v>
      </c>
    </row>
    <row r="180" spans="1:6" s="4" customFormat="1" ht="33">
      <c r="A180" s="10">
        <v>20</v>
      </c>
      <c r="B180" s="16">
        <v>45145</v>
      </c>
      <c r="C180" s="11" t="s">
        <v>140</v>
      </c>
      <c r="D180" s="10">
        <v>8</v>
      </c>
      <c r="E180" s="18">
        <f>21953.2*1.2</f>
        <v>26343.84</v>
      </c>
      <c r="F180" s="11" t="s">
        <v>173</v>
      </c>
    </row>
    <row r="181" spans="1:6" s="4" customFormat="1" ht="33">
      <c r="A181" s="10">
        <v>21</v>
      </c>
      <c r="B181" s="16">
        <v>45145</v>
      </c>
      <c r="C181" s="11" t="s">
        <v>141</v>
      </c>
      <c r="D181" s="10">
        <v>12</v>
      </c>
      <c r="E181" s="18">
        <f>38110.2*1.2</f>
        <v>45732.24</v>
      </c>
      <c r="F181" s="11" t="s">
        <v>173</v>
      </c>
    </row>
    <row r="182" spans="1:6" s="4" customFormat="1" ht="33">
      <c r="A182" s="10">
        <v>22</v>
      </c>
      <c r="B182" s="16">
        <v>45145</v>
      </c>
      <c r="C182" s="11" t="s">
        <v>142</v>
      </c>
      <c r="D182" s="10">
        <v>8</v>
      </c>
      <c r="E182" s="18">
        <f>50103.95*1.2/13*8</f>
        <v>36999.84</v>
      </c>
      <c r="F182" s="11" t="s">
        <v>173</v>
      </c>
    </row>
    <row r="183" spans="1:6" s="4" customFormat="1" ht="33">
      <c r="A183" s="10">
        <v>23</v>
      </c>
      <c r="B183" s="16">
        <v>45145</v>
      </c>
      <c r="C183" s="11" t="s">
        <v>142</v>
      </c>
      <c r="D183" s="10">
        <v>5</v>
      </c>
      <c r="E183" s="18">
        <f>50103.95*1.2/13*5</f>
        <v>23124.899999999998</v>
      </c>
      <c r="F183" s="11" t="s">
        <v>173</v>
      </c>
    </row>
    <row r="184" spans="1:6" s="4" customFormat="1" ht="33">
      <c r="A184" s="10">
        <v>24</v>
      </c>
      <c r="B184" s="16">
        <v>45160</v>
      </c>
      <c r="C184" s="11" t="s">
        <v>143</v>
      </c>
      <c r="D184" s="10">
        <v>3</v>
      </c>
      <c r="E184" s="18">
        <v>46470</v>
      </c>
      <c r="F184" s="11" t="s">
        <v>173</v>
      </c>
    </row>
    <row r="185" spans="1:6" s="4" customFormat="1" ht="33">
      <c r="A185" s="10">
        <v>25</v>
      </c>
      <c r="B185" s="16">
        <v>45160</v>
      </c>
      <c r="C185" s="11" t="s">
        <v>144</v>
      </c>
      <c r="D185" s="10">
        <v>3</v>
      </c>
      <c r="E185" s="18">
        <v>21540</v>
      </c>
      <c r="F185" s="11" t="s">
        <v>173</v>
      </c>
    </row>
    <row r="186" spans="1:6" s="4" customFormat="1" ht="33.75" thickBot="1">
      <c r="A186" s="10">
        <v>26</v>
      </c>
      <c r="B186" s="19">
        <v>45208</v>
      </c>
      <c r="C186" s="20" t="s">
        <v>145</v>
      </c>
      <c r="D186" s="21">
        <v>4</v>
      </c>
      <c r="E186" s="30">
        <v>17000</v>
      </c>
      <c r="F186" s="11" t="s">
        <v>173</v>
      </c>
    </row>
    <row r="187" spans="1:6" s="4" customFormat="1" ht="99">
      <c r="A187" s="10">
        <v>27</v>
      </c>
      <c r="B187" s="31">
        <v>45227</v>
      </c>
      <c r="C187" s="32" t="s">
        <v>146</v>
      </c>
      <c r="D187" s="33">
        <v>17</v>
      </c>
      <c r="E187" s="34">
        <v>314500</v>
      </c>
      <c r="F187" s="11" t="s">
        <v>173</v>
      </c>
    </row>
    <row r="188" spans="1:6" s="4" customFormat="1" ht="99">
      <c r="A188" s="10" t="s">
        <v>33</v>
      </c>
      <c r="B188" s="26">
        <v>45224</v>
      </c>
      <c r="C188" s="32" t="s">
        <v>146</v>
      </c>
      <c r="D188" s="10">
        <v>10</v>
      </c>
      <c r="E188" s="18">
        <v>185000</v>
      </c>
      <c r="F188" s="11" t="s">
        <v>173</v>
      </c>
    </row>
    <row r="189" spans="1:6" s="4" customFormat="1" ht="99">
      <c r="A189" s="10">
        <v>29</v>
      </c>
      <c r="B189" s="26">
        <v>45227</v>
      </c>
      <c r="C189" s="32" t="s">
        <v>146</v>
      </c>
      <c r="D189" s="10">
        <v>10</v>
      </c>
      <c r="E189" s="18">
        <v>185000</v>
      </c>
      <c r="F189" s="11" t="s">
        <v>173</v>
      </c>
    </row>
    <row r="190" spans="1:6" s="4" customFormat="1" ht="99">
      <c r="A190" s="10">
        <v>30</v>
      </c>
      <c r="B190" s="26">
        <v>45227</v>
      </c>
      <c r="C190" s="32" t="s">
        <v>146</v>
      </c>
      <c r="D190" s="10">
        <v>6</v>
      </c>
      <c r="E190" s="18">
        <v>111000</v>
      </c>
      <c r="F190" s="11" t="s">
        <v>173</v>
      </c>
    </row>
    <row r="191" spans="1:6" s="4" customFormat="1" ht="99.75" thickBot="1">
      <c r="A191" s="10">
        <v>31</v>
      </c>
      <c r="B191" s="35">
        <v>45235</v>
      </c>
      <c r="C191" s="32" t="s">
        <v>146</v>
      </c>
      <c r="D191" s="36">
        <v>7</v>
      </c>
      <c r="E191" s="37">
        <v>129500</v>
      </c>
      <c r="F191" s="11" t="s">
        <v>173</v>
      </c>
    </row>
    <row r="192" spans="1:6" s="4" customFormat="1" ht="49.5">
      <c r="A192" s="10">
        <v>32</v>
      </c>
      <c r="B192" s="31">
        <v>45243</v>
      </c>
      <c r="C192" s="38" t="s">
        <v>147</v>
      </c>
      <c r="D192" s="33">
        <v>20</v>
      </c>
      <c r="E192" s="34">
        <v>398000</v>
      </c>
      <c r="F192" s="11" t="s">
        <v>173</v>
      </c>
    </row>
    <row r="193" spans="1:6" s="4" customFormat="1" ht="33">
      <c r="A193" s="10">
        <v>33</v>
      </c>
      <c r="B193" s="26">
        <v>45244</v>
      </c>
      <c r="C193" s="11" t="s">
        <v>148</v>
      </c>
      <c r="D193" s="10">
        <v>15</v>
      </c>
      <c r="E193" s="18">
        <v>298500</v>
      </c>
      <c r="F193" s="11" t="s">
        <v>173</v>
      </c>
    </row>
    <row r="194" spans="1:6" s="4" customFormat="1" ht="33">
      <c r="A194" s="10">
        <v>34</v>
      </c>
      <c r="B194" s="26">
        <v>45245</v>
      </c>
      <c r="C194" s="11" t="s">
        <v>148</v>
      </c>
      <c r="D194" s="10">
        <v>8</v>
      </c>
      <c r="E194" s="18">
        <f>19900*8</f>
        <v>159200</v>
      </c>
      <c r="F194" s="11" t="s">
        <v>173</v>
      </c>
    </row>
    <row r="195" spans="1:6" s="4" customFormat="1" ht="33.75" thickBot="1">
      <c r="A195" s="10">
        <v>35</v>
      </c>
      <c r="B195" s="35">
        <v>45246</v>
      </c>
      <c r="C195" s="39" t="s">
        <v>148</v>
      </c>
      <c r="D195" s="36">
        <v>7</v>
      </c>
      <c r="E195" s="37">
        <f>19900*7</f>
        <v>139300</v>
      </c>
      <c r="F195" s="11" t="s">
        <v>173</v>
      </c>
    </row>
    <row r="196" spans="1:6" s="4" customFormat="1" ht="49.5">
      <c r="A196" s="10">
        <v>36</v>
      </c>
      <c r="B196" s="40">
        <v>45240</v>
      </c>
      <c r="C196" s="41" t="s">
        <v>149</v>
      </c>
      <c r="D196" s="24">
        <v>20</v>
      </c>
      <c r="E196" s="23">
        <v>13000</v>
      </c>
      <c r="F196" s="11" t="s">
        <v>173</v>
      </c>
    </row>
    <row r="197" spans="1:6" s="4" customFormat="1" ht="16.5">
      <c r="A197" s="10">
        <v>37</v>
      </c>
      <c r="B197" s="26">
        <v>45254</v>
      </c>
      <c r="C197" s="11" t="s">
        <v>150</v>
      </c>
      <c r="D197" s="10">
        <v>10</v>
      </c>
      <c r="E197" s="18">
        <v>5900</v>
      </c>
      <c r="F197" s="11" t="s">
        <v>173</v>
      </c>
    </row>
    <row r="198" spans="1:6" s="4" customFormat="1" ht="16.5">
      <c r="A198" s="10">
        <v>38</v>
      </c>
      <c r="B198" s="26">
        <v>45257</v>
      </c>
      <c r="C198" s="11" t="s">
        <v>151</v>
      </c>
      <c r="D198" s="10">
        <v>6</v>
      </c>
      <c r="E198" s="18">
        <v>59000</v>
      </c>
      <c r="F198" s="11" t="s">
        <v>173</v>
      </c>
    </row>
    <row r="199" spans="1:6" s="4" customFormat="1" ht="49.5">
      <c r="A199" s="10">
        <v>39</v>
      </c>
      <c r="B199" s="26">
        <v>45231</v>
      </c>
      <c r="C199" s="11" t="s">
        <v>152</v>
      </c>
      <c r="D199" s="10">
        <v>2</v>
      </c>
      <c r="E199" s="18">
        <f>46375/5*2</f>
        <v>18550</v>
      </c>
      <c r="F199" s="11" t="s">
        <v>173</v>
      </c>
    </row>
    <row r="200" spans="1:6" s="4" customFormat="1" ht="49.5">
      <c r="A200" s="10">
        <v>40</v>
      </c>
      <c r="B200" s="26">
        <v>45231</v>
      </c>
      <c r="C200" s="11" t="s">
        <v>152</v>
      </c>
      <c r="D200" s="10">
        <v>1</v>
      </c>
      <c r="E200" s="18">
        <f>46375/5</f>
        <v>9275</v>
      </c>
      <c r="F200" s="11" t="s">
        <v>173</v>
      </c>
    </row>
    <row r="201" spans="1:6" s="4" customFormat="1" ht="49.5">
      <c r="A201" s="10">
        <v>41</v>
      </c>
      <c r="B201" s="26">
        <v>45231</v>
      </c>
      <c r="C201" s="11" t="s">
        <v>152</v>
      </c>
      <c r="D201" s="10">
        <v>1</v>
      </c>
      <c r="E201" s="18">
        <f>46375/5</f>
        <v>9275</v>
      </c>
      <c r="F201" s="11" t="s">
        <v>173</v>
      </c>
    </row>
    <row r="202" spans="1:6" s="4" customFormat="1" ht="49.5">
      <c r="A202" s="10">
        <v>42</v>
      </c>
      <c r="B202" s="26">
        <v>45231</v>
      </c>
      <c r="C202" s="11" t="s">
        <v>152</v>
      </c>
      <c r="D202" s="10">
        <v>1</v>
      </c>
      <c r="E202" s="18">
        <f>46375/5</f>
        <v>9275</v>
      </c>
      <c r="F202" s="11" t="s">
        <v>173</v>
      </c>
    </row>
    <row r="203" spans="1:6" s="4" customFormat="1" ht="33">
      <c r="A203" s="10">
        <v>44</v>
      </c>
      <c r="B203" s="26">
        <v>45225</v>
      </c>
      <c r="C203" s="11" t="s">
        <v>153</v>
      </c>
      <c r="D203" s="10">
        <v>1</v>
      </c>
      <c r="E203" s="18">
        <f>99800/4</f>
        <v>24950</v>
      </c>
      <c r="F203" s="11" t="s">
        <v>173</v>
      </c>
    </row>
    <row r="204" spans="1:6" s="4" customFormat="1" ht="33">
      <c r="A204" s="10">
        <v>43</v>
      </c>
      <c r="B204" s="26">
        <v>45225</v>
      </c>
      <c r="C204" s="11" t="s">
        <v>153</v>
      </c>
      <c r="D204" s="10">
        <v>3</v>
      </c>
      <c r="E204" s="18">
        <f>99800/4*3</f>
        <v>74850</v>
      </c>
      <c r="F204" s="11" t="s">
        <v>173</v>
      </c>
    </row>
    <row r="205" spans="1:6" s="4" customFormat="1" ht="49.5">
      <c r="A205" s="10">
        <v>45</v>
      </c>
      <c r="B205" s="42">
        <v>45275</v>
      </c>
      <c r="C205" s="20" t="s">
        <v>154</v>
      </c>
      <c r="D205" s="21">
        <v>1</v>
      </c>
      <c r="E205" s="30">
        <f>27300/3</f>
        <v>9100</v>
      </c>
      <c r="F205" s="11" t="s">
        <v>173</v>
      </c>
    </row>
    <row r="206" spans="1:6" s="4" customFormat="1" ht="49.5">
      <c r="A206" s="10">
        <v>46</v>
      </c>
      <c r="B206" s="42">
        <v>45275</v>
      </c>
      <c r="C206" s="20" t="s">
        <v>127</v>
      </c>
      <c r="D206" s="21">
        <v>1</v>
      </c>
      <c r="E206" s="30">
        <f>27300/3</f>
        <v>9100</v>
      </c>
      <c r="F206" s="11" t="s">
        <v>173</v>
      </c>
    </row>
    <row r="207" spans="1:6" s="4" customFormat="1" ht="50.25" thickBot="1">
      <c r="A207" s="10">
        <v>47</v>
      </c>
      <c r="B207" s="42">
        <v>45275</v>
      </c>
      <c r="C207" s="20" t="s">
        <v>127</v>
      </c>
      <c r="D207" s="21">
        <v>1</v>
      </c>
      <c r="E207" s="30">
        <f>27300/3</f>
        <v>9100</v>
      </c>
      <c r="F207" s="11" t="s">
        <v>173</v>
      </c>
    </row>
    <row r="208" spans="1:6" s="4" customFormat="1" ht="99">
      <c r="A208" s="10">
        <v>48</v>
      </c>
      <c r="B208" s="31">
        <v>45267</v>
      </c>
      <c r="C208" s="32" t="s">
        <v>155</v>
      </c>
      <c r="D208" s="33">
        <v>10</v>
      </c>
      <c r="E208" s="34">
        <v>187000</v>
      </c>
      <c r="F208" s="11" t="s">
        <v>173</v>
      </c>
    </row>
    <row r="209" spans="1:6" s="4" customFormat="1" ht="99">
      <c r="A209" s="10">
        <v>49</v>
      </c>
      <c r="B209" s="42">
        <v>45284</v>
      </c>
      <c r="C209" s="32" t="s">
        <v>155</v>
      </c>
      <c r="D209" s="21">
        <v>10</v>
      </c>
      <c r="E209" s="30">
        <f>748000/40*10</f>
        <v>187000</v>
      </c>
      <c r="F209" s="11" t="s">
        <v>173</v>
      </c>
    </row>
    <row r="210" spans="1:6" s="4" customFormat="1" ht="99">
      <c r="A210" s="10">
        <v>50</v>
      </c>
      <c r="B210" s="42">
        <v>45284</v>
      </c>
      <c r="C210" s="32" t="s">
        <v>155</v>
      </c>
      <c r="D210" s="21">
        <v>10</v>
      </c>
      <c r="E210" s="30">
        <f>748000/40*10</f>
        <v>187000</v>
      </c>
      <c r="F210" s="11" t="s">
        <v>173</v>
      </c>
    </row>
    <row r="211" spans="1:6" s="4" customFormat="1" ht="99">
      <c r="A211" s="10">
        <v>51</v>
      </c>
      <c r="B211" s="42">
        <v>45284</v>
      </c>
      <c r="C211" s="32" t="s">
        <v>155</v>
      </c>
      <c r="D211" s="21">
        <v>20</v>
      </c>
      <c r="E211" s="30">
        <f>(243100+243100+261800)/40*20</f>
        <v>374000</v>
      </c>
      <c r="F211" s="11" t="s">
        <v>173</v>
      </c>
    </row>
    <row r="212" spans="1:6" s="4" customFormat="1" ht="66">
      <c r="A212" s="10">
        <v>52</v>
      </c>
      <c r="B212" s="40">
        <v>45280</v>
      </c>
      <c r="C212" s="32" t="s">
        <v>156</v>
      </c>
      <c r="D212" s="24">
        <v>10</v>
      </c>
      <c r="E212" s="23">
        <f>412500/25*10</f>
        <v>165000</v>
      </c>
      <c r="F212" s="11" t="s">
        <v>173</v>
      </c>
    </row>
    <row r="213" spans="1:6" s="4" customFormat="1" ht="66">
      <c r="A213" s="10">
        <v>53</v>
      </c>
      <c r="B213" s="40">
        <v>45280</v>
      </c>
      <c r="C213" s="32" t="s">
        <v>156</v>
      </c>
      <c r="D213" s="24">
        <v>10</v>
      </c>
      <c r="E213" s="23">
        <f>412500/25*10</f>
        <v>165000</v>
      </c>
      <c r="F213" s="11" t="s">
        <v>173</v>
      </c>
    </row>
    <row r="214" spans="1:6" s="4" customFormat="1" ht="66">
      <c r="A214" s="10">
        <v>54</v>
      </c>
      <c r="B214" s="40">
        <v>45280</v>
      </c>
      <c r="C214" s="32" t="s">
        <v>156</v>
      </c>
      <c r="D214" s="24">
        <v>5</v>
      </c>
      <c r="E214" s="23">
        <f>412500/25*5</f>
        <v>82500</v>
      </c>
      <c r="F214" s="11" t="s">
        <v>173</v>
      </c>
    </row>
    <row r="215" spans="1:6" s="4" customFormat="1" ht="66">
      <c r="A215" s="10">
        <v>55</v>
      </c>
      <c r="B215" s="42">
        <v>45285</v>
      </c>
      <c r="C215" s="32" t="s">
        <v>156</v>
      </c>
      <c r="D215" s="21">
        <v>10</v>
      </c>
      <c r="E215" s="30">
        <f>412500/25*10</f>
        <v>165000</v>
      </c>
      <c r="F215" s="11" t="s">
        <v>173</v>
      </c>
    </row>
    <row r="216" spans="1:6" s="4" customFormat="1" ht="66">
      <c r="A216" s="10">
        <v>56</v>
      </c>
      <c r="B216" s="42">
        <v>45285</v>
      </c>
      <c r="C216" s="43" t="s">
        <v>156</v>
      </c>
      <c r="D216" s="21">
        <v>15</v>
      </c>
      <c r="E216" s="30">
        <f>412500/25*15</f>
        <v>247500</v>
      </c>
      <c r="F216" s="11" t="s">
        <v>173</v>
      </c>
    </row>
    <row r="217" spans="1:6" s="4" customFormat="1" ht="82.5">
      <c r="A217" s="10">
        <v>57</v>
      </c>
      <c r="B217" s="40">
        <v>45278</v>
      </c>
      <c r="C217" s="43" t="s">
        <v>157</v>
      </c>
      <c r="D217" s="24">
        <v>10</v>
      </c>
      <c r="E217" s="23">
        <f>885000/50*10</f>
        <v>177000</v>
      </c>
      <c r="F217" s="11" t="s">
        <v>173</v>
      </c>
    </row>
    <row r="218" spans="1:6" s="4" customFormat="1" ht="82.5">
      <c r="A218" s="10">
        <v>58</v>
      </c>
      <c r="B218" s="40">
        <v>45278</v>
      </c>
      <c r="C218" s="43" t="s">
        <v>157</v>
      </c>
      <c r="D218" s="24">
        <v>13</v>
      </c>
      <c r="E218" s="23">
        <f>885000/50*13</f>
        <v>230100</v>
      </c>
      <c r="F218" s="11" t="s">
        <v>173</v>
      </c>
    </row>
    <row r="219" spans="1:6" s="4" customFormat="1" ht="82.5">
      <c r="A219" s="10">
        <v>59</v>
      </c>
      <c r="B219" s="40">
        <v>45278</v>
      </c>
      <c r="C219" s="43" t="s">
        <v>157</v>
      </c>
      <c r="D219" s="24">
        <v>10</v>
      </c>
      <c r="E219" s="23">
        <f>885000/50*10</f>
        <v>177000</v>
      </c>
      <c r="F219" s="11" t="s">
        <v>173</v>
      </c>
    </row>
    <row r="220" spans="1:6" s="4" customFormat="1" ht="82.5">
      <c r="A220" s="10">
        <v>60</v>
      </c>
      <c r="B220" s="40">
        <v>45278</v>
      </c>
      <c r="C220" s="43" t="s">
        <v>157</v>
      </c>
      <c r="D220" s="24">
        <v>10</v>
      </c>
      <c r="E220" s="23">
        <f>885000/50*10</f>
        <v>177000</v>
      </c>
      <c r="F220" s="11" t="s">
        <v>173</v>
      </c>
    </row>
    <row r="221" spans="1:6" s="4" customFormat="1" ht="82.5">
      <c r="A221" s="10">
        <v>61</v>
      </c>
      <c r="B221" s="44">
        <v>45278</v>
      </c>
      <c r="C221" s="43" t="s">
        <v>157</v>
      </c>
      <c r="D221" s="45">
        <v>7</v>
      </c>
      <c r="E221" s="22">
        <f>885000/50*7</f>
        <v>123900</v>
      </c>
      <c r="F221" s="11" t="s">
        <v>173</v>
      </c>
    </row>
    <row r="222" spans="1:6" s="4" customFormat="1" ht="82.5">
      <c r="A222" s="10">
        <v>62</v>
      </c>
      <c r="B222" s="16">
        <v>45285</v>
      </c>
      <c r="C222" s="43" t="s">
        <v>157</v>
      </c>
      <c r="D222" s="10">
        <v>50</v>
      </c>
      <c r="E222" s="18">
        <v>885000</v>
      </c>
      <c r="F222" s="11" t="s">
        <v>173</v>
      </c>
    </row>
    <row r="223" spans="1:6" s="4" customFormat="1" ht="33">
      <c r="A223" s="10">
        <v>63</v>
      </c>
      <c r="B223" s="16">
        <v>45285</v>
      </c>
      <c r="C223" s="43" t="s">
        <v>158</v>
      </c>
      <c r="D223" s="10">
        <v>1</v>
      </c>
      <c r="E223" s="18">
        <v>215490</v>
      </c>
      <c r="F223" s="11" t="s">
        <v>173</v>
      </c>
    </row>
    <row r="224" spans="1:6" s="4" customFormat="1" ht="82.5">
      <c r="A224" s="10">
        <v>65</v>
      </c>
      <c r="B224" s="16">
        <v>45287</v>
      </c>
      <c r="C224" s="43" t="s">
        <v>157</v>
      </c>
      <c r="D224" s="10">
        <v>20</v>
      </c>
      <c r="E224" s="18">
        <f>1770000/100*20</f>
        <v>354000</v>
      </c>
      <c r="F224" s="11" t="s">
        <v>173</v>
      </c>
    </row>
    <row r="225" spans="1:6" s="4" customFormat="1" ht="82.5">
      <c r="A225" s="10">
        <v>66</v>
      </c>
      <c r="B225" s="16">
        <v>45287</v>
      </c>
      <c r="C225" s="43" t="s">
        <v>157</v>
      </c>
      <c r="D225" s="10">
        <v>30</v>
      </c>
      <c r="E225" s="18">
        <f>1770000/100*30</f>
        <v>531000</v>
      </c>
      <c r="F225" s="11" t="s">
        <v>173</v>
      </c>
    </row>
    <row r="226" spans="1:6" s="4" customFormat="1" ht="82.5">
      <c r="A226" s="10">
        <v>67</v>
      </c>
      <c r="B226" s="16">
        <v>45287</v>
      </c>
      <c r="C226" s="43" t="s">
        <v>157</v>
      </c>
      <c r="D226" s="10">
        <v>20</v>
      </c>
      <c r="E226" s="18">
        <f>1770000/100*20</f>
        <v>354000</v>
      </c>
      <c r="F226" s="11" t="s">
        <v>173</v>
      </c>
    </row>
    <row r="227" spans="1:6" s="4" customFormat="1" ht="82.5">
      <c r="A227" s="10">
        <v>68</v>
      </c>
      <c r="B227" s="16">
        <v>45287</v>
      </c>
      <c r="C227" s="43" t="s">
        <v>157</v>
      </c>
      <c r="D227" s="10">
        <v>20</v>
      </c>
      <c r="E227" s="18">
        <f>1770000/100*20</f>
        <v>354000</v>
      </c>
      <c r="F227" s="11" t="s">
        <v>173</v>
      </c>
    </row>
    <row r="228" spans="1:6" s="4" customFormat="1" ht="82.5">
      <c r="A228" s="10">
        <v>69</v>
      </c>
      <c r="B228" s="16">
        <v>45287</v>
      </c>
      <c r="C228" s="43" t="s">
        <v>157</v>
      </c>
      <c r="D228" s="10">
        <v>10</v>
      </c>
      <c r="E228" s="18">
        <f>1770000/100*10</f>
        <v>177000</v>
      </c>
      <c r="F228" s="11" t="s">
        <v>173</v>
      </c>
    </row>
    <row r="229" spans="1:6" s="4" customFormat="1" ht="82.5">
      <c r="A229" s="10">
        <v>70</v>
      </c>
      <c r="B229" s="16">
        <v>45287</v>
      </c>
      <c r="C229" s="20" t="s">
        <v>159</v>
      </c>
      <c r="D229" s="10">
        <v>50</v>
      </c>
      <c r="E229" s="18">
        <f>1260000/70*50</f>
        <v>900000</v>
      </c>
      <c r="F229" s="11" t="s">
        <v>173</v>
      </c>
    </row>
    <row r="230" spans="1:6" s="4" customFormat="1" ht="82.5">
      <c r="A230" s="10">
        <v>71</v>
      </c>
      <c r="B230" s="16">
        <v>45287</v>
      </c>
      <c r="C230" s="20" t="s">
        <v>159</v>
      </c>
      <c r="D230" s="10">
        <v>20</v>
      </c>
      <c r="E230" s="18">
        <f>1260000/70*20</f>
        <v>360000</v>
      </c>
      <c r="F230" s="11" t="s">
        <v>173</v>
      </c>
    </row>
    <row r="231" spans="1:6" s="4" customFormat="1" ht="82.5">
      <c r="A231" s="10">
        <v>64</v>
      </c>
      <c r="B231" s="16">
        <v>45287</v>
      </c>
      <c r="C231" s="20" t="s">
        <v>159</v>
      </c>
      <c r="D231" s="10">
        <v>30</v>
      </c>
      <c r="E231" s="18">
        <v>540000</v>
      </c>
      <c r="F231" s="11" t="s">
        <v>173</v>
      </c>
    </row>
    <row r="232" spans="1:6" s="4" customFormat="1" ht="16.5">
      <c r="A232" s="51" t="s">
        <v>169</v>
      </c>
      <c r="B232" s="51"/>
      <c r="C232" s="51"/>
      <c r="D232" s="12"/>
      <c r="E232" s="15">
        <f>SUM(E160:F231)</f>
        <v>10323191.86</v>
      </c>
      <c r="F232" s="12"/>
    </row>
    <row r="233" spans="1:6" ht="18">
      <c r="A233" s="3"/>
      <c r="B233" s="3"/>
      <c r="C233" s="3"/>
      <c r="D233" s="3"/>
      <c r="E233" s="3"/>
      <c r="F233" s="3"/>
    </row>
    <row r="234" spans="1:6" s="9" customFormat="1" ht="17.25" customHeight="1">
      <c r="A234" s="8" t="s">
        <v>170</v>
      </c>
      <c r="B234" s="8"/>
      <c r="C234" s="8"/>
      <c r="D234" s="8"/>
      <c r="E234" s="8" t="s">
        <v>171</v>
      </c>
      <c r="F234" s="8"/>
    </row>
    <row r="235" spans="1:6" ht="18">
      <c r="A235" s="3"/>
      <c r="B235" s="3"/>
      <c r="C235" s="3"/>
      <c r="D235" s="3"/>
      <c r="E235" s="3"/>
      <c r="F235" s="3"/>
    </row>
    <row r="236" spans="1:6" ht="18">
      <c r="A236" s="3"/>
      <c r="B236" s="3"/>
      <c r="C236" s="3"/>
      <c r="D236" s="3"/>
      <c r="E236" s="3"/>
      <c r="F236" s="3"/>
    </row>
    <row r="237" spans="1:6" ht="18">
      <c r="A237" s="3"/>
      <c r="B237" s="3"/>
      <c r="C237" s="3"/>
      <c r="D237" s="3"/>
      <c r="E237" s="3"/>
      <c r="F237" s="3"/>
    </row>
    <row r="238" spans="1:6" ht="18">
      <c r="A238" s="3"/>
      <c r="B238" s="3"/>
      <c r="C238" s="3"/>
      <c r="D238" s="3"/>
      <c r="E238" s="3"/>
      <c r="F238" s="3"/>
    </row>
    <row r="239" spans="1:6" ht="18">
      <c r="A239" s="3"/>
      <c r="B239" s="3"/>
      <c r="C239" s="3"/>
      <c r="D239" s="3"/>
      <c r="E239" s="3"/>
      <c r="F239" s="3"/>
    </row>
    <row r="240" spans="1:6" ht="18">
      <c r="A240" s="3"/>
      <c r="B240" s="3"/>
      <c r="C240" s="3"/>
      <c r="D240" s="3"/>
      <c r="E240" s="3"/>
      <c r="F240" s="3"/>
    </row>
    <row r="241" spans="1:6" ht="18">
      <c r="A241" s="3"/>
      <c r="B241" s="3"/>
      <c r="C241" s="3"/>
      <c r="D241" s="3"/>
      <c r="E241" s="3"/>
      <c r="F241" s="3"/>
    </row>
    <row r="242" spans="1:6" ht="18">
      <c r="A242" s="3"/>
      <c r="B242" s="3"/>
      <c r="C242" s="3"/>
      <c r="D242" s="3"/>
      <c r="E242" s="3"/>
      <c r="F242" s="3"/>
    </row>
    <row r="243" spans="1:6" ht="18">
      <c r="A243" s="3"/>
      <c r="B243" s="3"/>
      <c r="C243" s="3"/>
      <c r="D243" s="3"/>
      <c r="E243" s="3"/>
      <c r="F243" s="3"/>
    </row>
    <row r="244" spans="1:6" ht="18">
      <c r="A244" s="3"/>
      <c r="B244" s="3"/>
      <c r="C244" s="3"/>
      <c r="D244" s="3"/>
      <c r="E244" s="3"/>
      <c r="F244" s="3"/>
    </row>
    <row r="245" spans="1:6" ht="18">
      <c r="A245" s="3"/>
      <c r="B245" s="3"/>
      <c r="C245" s="3"/>
      <c r="D245" s="3"/>
      <c r="E245" s="3"/>
      <c r="F245" s="3"/>
    </row>
    <row r="246" spans="1:6" ht="18">
      <c r="A246" s="3"/>
      <c r="B246" s="3"/>
      <c r="C246" s="3"/>
      <c r="D246" s="3"/>
      <c r="E246" s="3"/>
      <c r="F246" s="3"/>
    </row>
    <row r="247" spans="1:6" ht="18">
      <c r="A247" s="3"/>
      <c r="B247" s="3"/>
      <c r="C247" s="3"/>
      <c r="D247" s="3"/>
      <c r="E247" s="3"/>
      <c r="F247" s="3"/>
    </row>
    <row r="248" spans="1:6" ht="18">
      <c r="A248" s="3"/>
      <c r="B248" s="3"/>
      <c r="C248" s="3"/>
      <c r="D248" s="3"/>
      <c r="E248" s="3"/>
      <c r="F248" s="3"/>
    </row>
    <row r="249" spans="1:6" ht="18">
      <c r="A249" s="3"/>
      <c r="B249" s="3"/>
      <c r="C249" s="3"/>
      <c r="D249" s="3"/>
      <c r="E249" s="3"/>
      <c r="F249" s="3"/>
    </row>
  </sheetData>
  <mergeCells count="6">
    <mergeCell ref="A13:F13"/>
    <mergeCell ref="A232:C232"/>
    <mergeCell ref="A8:F9"/>
    <mergeCell ref="A158:F158"/>
    <mergeCell ref="A159:F159"/>
    <mergeCell ref="A12:F1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Depviddil</cp:lastModifiedBy>
  <cp:lastPrinted>2024-07-09T09:21:08Z</cp:lastPrinted>
  <dcterms:created xsi:type="dcterms:W3CDTF">2024-07-09T07:32:37Z</dcterms:created>
  <dcterms:modified xsi:type="dcterms:W3CDTF">2024-07-09T11:25:57Z</dcterms:modified>
  <cp:category/>
  <cp:version/>
  <cp:contentType/>
  <cp:contentStatus/>
</cp:coreProperties>
</file>